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D3A91C4-3554-420F-B611-366ABAC4DEB9}" xr6:coauthVersionLast="36" xr6:coauthVersionMax="36" xr10:uidLastSave="{00000000-0000-0000-0000-000000000000}"/>
  <bookViews>
    <workbookView xWindow="0" yWindow="0" windowWidth="10140" windowHeight="9036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Übersicht!$A$1:$U$55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38" i="2" l="1"/>
  <c r="C37" i="2"/>
  <c r="C17" i="2"/>
  <c r="C16" i="2"/>
  <c r="C14" i="2"/>
  <c r="C13" i="2"/>
  <c r="C12" i="2"/>
  <c r="C11" i="2"/>
  <c r="C10" i="2"/>
  <c r="B30" i="18" l="1"/>
  <c r="B7" i="18"/>
  <c r="B29" i="18"/>
  <c r="B21" i="18"/>
  <c r="B8" i="18"/>
  <c r="B33" i="18"/>
  <c r="B36" i="18"/>
  <c r="B4" i="18"/>
  <c r="B32" i="18"/>
  <c r="B2" i="18"/>
  <c r="B19" i="18"/>
  <c r="B37" i="18"/>
  <c r="B24" i="18"/>
  <c r="B15" i="18"/>
  <c r="B16" i="18"/>
  <c r="B12" i="18"/>
  <c r="B11" i="18"/>
  <c r="B22" i="18"/>
  <c r="B20" i="18"/>
  <c r="B27" i="18"/>
  <c r="B9" i="18"/>
  <c r="B3" i="18"/>
  <c r="B14" i="18"/>
  <c r="B6" i="18"/>
  <c r="B26" i="18"/>
  <c r="B25" i="18"/>
  <c r="B5" i="18"/>
  <c r="B28" i="18"/>
  <c r="B18" i="18"/>
  <c r="B31" i="18"/>
  <c r="B17" i="18"/>
  <c r="B23" i="18"/>
  <c r="B35" i="18"/>
  <c r="B13" i="18"/>
  <c r="B34" i="18"/>
  <c r="B10" i="18"/>
  <c r="Q4" i="1"/>
  <c r="P4" i="1"/>
  <c r="O4" i="1"/>
  <c r="N4" i="1"/>
  <c r="M4" i="1"/>
  <c r="L4" i="1"/>
  <c r="C2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AC45" i="21" s="1"/>
  <c r="F45" i="21"/>
  <c r="Q45" i="21"/>
  <c r="AB44" i="21"/>
  <c r="AA44" i="21"/>
  <c r="F44" i="21"/>
  <c r="M44" i="21" s="1"/>
  <c r="AB43" i="21"/>
  <c r="AA43" i="21"/>
  <c r="F43" i="21"/>
  <c r="K43" i="21" s="1"/>
  <c r="AB42" i="21"/>
  <c r="AC42" i="21" s="1"/>
  <c r="AA42" i="21"/>
  <c r="L42" i="21"/>
  <c r="F42" i="21"/>
  <c r="AB41" i="21"/>
  <c r="AA41" i="21"/>
  <c r="F41" i="21"/>
  <c r="AC40" i="21"/>
  <c r="AB40" i="21"/>
  <c r="AA40" i="21"/>
  <c r="J40" i="21"/>
  <c r="I40" i="21"/>
  <c r="F40" i="21"/>
  <c r="AB39" i="21"/>
  <c r="AA39" i="21"/>
  <c r="AC39" i="21" s="1"/>
  <c r="L39" i="21"/>
  <c r="F39" i="21"/>
  <c r="AB38" i="21"/>
  <c r="AA38" i="21"/>
  <c r="J38" i="21"/>
  <c r="F38" i="21"/>
  <c r="AB37" i="21"/>
  <c r="AA37" i="21"/>
  <c r="AC37" i="21" s="1"/>
  <c r="N37" i="21"/>
  <c r="L37" i="21"/>
  <c r="F37" i="21"/>
  <c r="AB36" i="21"/>
  <c r="AC36" i="21" s="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C32" i="21" s="1"/>
  <c r="AA32" i="21"/>
  <c r="F32" i="21"/>
  <c r="AB31" i="21"/>
  <c r="AA31" i="21"/>
  <c r="AC31" i="21" s="1"/>
  <c r="R31" i="21"/>
  <c r="F31" i="21"/>
  <c r="G31" i="21" s="1"/>
  <c r="AC30" i="21"/>
  <c r="AB30" i="21"/>
  <c r="AA30" i="21"/>
  <c r="F30" i="21"/>
  <c r="AB29" i="21"/>
  <c r="AA29" i="21"/>
  <c r="R29" i="21"/>
  <c r="H29" i="21"/>
  <c r="G29" i="21"/>
  <c r="F29" i="21"/>
  <c r="AB28" i="21"/>
  <c r="AA28" i="21"/>
  <c r="AC28" i="21" s="1"/>
  <c r="H28" i="21"/>
  <c r="F28" i="21"/>
  <c r="Q28" i="21" s="1"/>
  <c r="AB27" i="21"/>
  <c r="AA27" i="21"/>
  <c r="J27" i="21"/>
  <c r="H27" i="21"/>
  <c r="F27" i="21"/>
  <c r="AB26" i="21"/>
  <c r="AC26" i="21" s="1"/>
  <c r="AA26" i="21"/>
  <c r="N26" i="21"/>
  <c r="M26" i="21"/>
  <c r="F26" i="21"/>
  <c r="AB25" i="21"/>
  <c r="AA25" i="21"/>
  <c r="J25" i="21"/>
  <c r="F25" i="21"/>
  <c r="AB24" i="21"/>
  <c r="AA24" i="21"/>
  <c r="J24" i="21"/>
  <c r="I24" i="21"/>
  <c r="F24" i="21"/>
  <c r="AB23" i="21"/>
  <c r="AA23" i="21"/>
  <c r="AC23" i="21" s="1"/>
  <c r="L23" i="21"/>
  <c r="F23" i="21"/>
  <c r="AB22" i="21"/>
  <c r="AA22" i="21"/>
  <c r="K22" i="21"/>
  <c r="F22" i="21"/>
  <c r="AB21" i="21"/>
  <c r="AC21" i="21" s="1"/>
  <c r="AA21" i="21"/>
  <c r="F21" i="21"/>
  <c r="AB20" i="21"/>
  <c r="AA20" i="21"/>
  <c r="AC20" i="21" s="1"/>
  <c r="H20" i="21"/>
  <c r="F20" i="21"/>
  <c r="AB19" i="21"/>
  <c r="AC19" i="21" s="1"/>
  <c r="AA19" i="21"/>
  <c r="R19" i="21"/>
  <c r="J19" i="21"/>
  <c r="F19" i="21"/>
  <c r="N19" i="21"/>
  <c r="AB18" i="21"/>
  <c r="AA18" i="21"/>
  <c r="AC18" i="21" s="1"/>
  <c r="H18" i="21"/>
  <c r="G18" i="21"/>
  <c r="F18" i="21"/>
  <c r="AB17" i="21"/>
  <c r="AC17" i="21" s="1"/>
  <c r="AA17" i="21"/>
  <c r="J17" i="21"/>
  <c r="I17" i="21"/>
  <c r="F17" i="21"/>
  <c r="Q17" i="21" s="1"/>
  <c r="AB16" i="21"/>
  <c r="AA16" i="21"/>
  <c r="L16" i="21"/>
  <c r="G16" i="21"/>
  <c r="F16" i="21"/>
  <c r="AB15" i="21"/>
  <c r="AC15" i="21" s="1"/>
  <c r="AA15" i="21"/>
  <c r="N15" i="21"/>
  <c r="F15" i="21"/>
  <c r="I15" i="21" s="1"/>
  <c r="AB14" i="21"/>
  <c r="AA14" i="21"/>
  <c r="L14" i="21"/>
  <c r="H14" i="21"/>
  <c r="F14" i="21"/>
  <c r="G14" i="21" s="1"/>
  <c r="AC13" i="21"/>
  <c r="AB13" i="21"/>
  <c r="AA13" i="21"/>
  <c r="Q13" i="21"/>
  <c r="M13" i="21"/>
  <c r="K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/>
  <c r="AB10" i="21"/>
  <c r="AA10" i="21"/>
  <c r="R10" i="21"/>
  <c r="N10" i="21"/>
  <c r="J10" i="21"/>
  <c r="F10" i="21"/>
  <c r="G10" i="21" s="1"/>
  <c r="Q10" i="21"/>
  <c r="R39" i="21"/>
  <c r="P33" i="21"/>
  <c r="M34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1" i="21" l="1"/>
  <c r="AC12" i="21"/>
  <c r="M14" i="21"/>
  <c r="AC22" i="21"/>
  <c r="AC10" i="21"/>
  <c r="AC14" i="21"/>
  <c r="AC24" i="21"/>
  <c r="AC34" i="21"/>
  <c r="AC35" i="21"/>
  <c r="AC38" i="21"/>
  <c r="AC41" i="21"/>
  <c r="AC43" i="21"/>
  <c r="AC27" i="21"/>
  <c r="AC29" i="21"/>
  <c r="AC44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AC42" i="20" s="1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AC35" i="20" s="1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AC31" i="20" s="1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AC27" i="20" s="1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AC23" i="20" s="1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AC19" i="20" s="1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14" i="20" l="1"/>
  <c r="AC18" i="20"/>
  <c r="AC22" i="20"/>
  <c r="AC36" i="20"/>
  <c r="AC11" i="20"/>
  <c r="AC10" i="20"/>
  <c r="AC26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" i="18"/>
  <c r="C2" i="18"/>
  <c r="C36" i="18"/>
  <c r="C11" i="18"/>
  <c r="C17" i="18"/>
  <c r="C9" i="18"/>
  <c r="C16" i="18"/>
  <c r="C32" i="18"/>
  <c r="C37" i="18"/>
  <c r="C34" i="18"/>
  <c r="C29" i="18"/>
  <c r="C4" i="18"/>
  <c r="C8" i="18"/>
  <c r="C6" i="18"/>
  <c r="C35" i="18"/>
  <c r="C33" i="18"/>
  <c r="C21" i="18"/>
  <c r="C22" i="18"/>
  <c r="C18" i="18"/>
  <c r="C23" i="18"/>
  <c r="C26" i="18"/>
  <c r="C30" i="18"/>
  <c r="C14" i="18"/>
  <c r="C13" i="18"/>
  <c r="C12" i="18"/>
  <c r="C15" i="18"/>
  <c r="C19" i="18"/>
  <c r="C20" i="18"/>
  <c r="C31" i="18"/>
  <c r="C24" i="18"/>
  <c r="C28" i="18"/>
  <c r="C7" i="18"/>
  <c r="C10" i="18"/>
  <c r="C27" i="18"/>
  <c r="C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J42" i="2"/>
  <c r="K42" i="2"/>
  <c r="L42" i="2"/>
  <c r="N42" i="2"/>
  <c r="O42" i="2"/>
  <c r="P42" i="2"/>
  <c r="R42" i="2"/>
  <c r="F43" i="2"/>
  <c r="O43" i="2" s="1"/>
  <c r="G43" i="2"/>
  <c r="H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/>
  <c r="Q35" i="2" l="1"/>
  <c r="I43" i="2"/>
  <c r="I42" i="2"/>
  <c r="K40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Y42" i="7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AA44" i="16" s="1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C43" i="2"/>
  <c r="Z44" i="8"/>
  <c r="Y44" i="8"/>
  <c r="Z44" i="14"/>
  <c r="Y44" i="14"/>
  <c r="AA42" i="7"/>
  <c r="Y40" i="7"/>
  <c r="AA40" i="7" s="1"/>
  <c r="Z43" i="7"/>
  <c r="AA43" i="7" s="1"/>
  <c r="Y44" i="7"/>
  <c r="AA44" i="7" s="1"/>
  <c r="AA40" i="9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AA35" i="16" s="1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AA23" i="10" s="1"/>
  <c r="Z23" i="10"/>
  <c r="Z27" i="10"/>
  <c r="Y27" i="10"/>
  <c r="Y33" i="9"/>
  <c r="Z33" i="9"/>
  <c r="Z37" i="9"/>
  <c r="Y37" i="9"/>
  <c r="Y11" i="8"/>
  <c r="AA11" i="8" s="1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AA12" i="12" s="1"/>
  <c r="Y12" i="12"/>
  <c r="Z16" i="12"/>
  <c r="Y16" i="12"/>
  <c r="Z36" i="12"/>
  <c r="AA36" i="12" s="1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AA38" i="14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O35" i="17"/>
  <c r="S3" i="18" s="1"/>
  <c r="O14" i="17"/>
  <c r="S37" i="18" s="1"/>
  <c r="O20" i="17"/>
  <c r="S10" i="18" s="1"/>
  <c r="O31" i="17"/>
  <c r="Y32" i="14"/>
  <c r="AA32" i="14" s="1"/>
  <c r="O37" i="17"/>
  <c r="O33" i="17"/>
  <c r="O29" i="17"/>
  <c r="O27" i="17"/>
  <c r="S19" i="18" s="1"/>
  <c r="O22" i="17"/>
  <c r="O38" i="17"/>
  <c r="S21" i="18" s="1"/>
  <c r="O34" i="17"/>
  <c r="S30" i="18" s="1"/>
  <c r="O30" i="17"/>
  <c r="S23" i="18" s="1"/>
  <c r="O26" i="17"/>
  <c r="O36" i="17"/>
  <c r="S9" i="18" s="1"/>
  <c r="O32" i="17"/>
  <c r="S25" i="18" s="1"/>
  <c r="O28" i="17"/>
  <c r="O24" i="17"/>
  <c r="O23" i="17"/>
  <c r="O19" i="17"/>
  <c r="O18" i="17"/>
  <c r="S27" i="18" s="1"/>
  <c r="O16" i="17"/>
  <c r="O15" i="17"/>
  <c r="O13" i="17"/>
  <c r="S29" i="18" s="1"/>
  <c r="O12" i="17"/>
  <c r="S36" i="18" s="1"/>
  <c r="O11" i="17"/>
  <c r="O10" i="17"/>
  <c r="AA13" i="15"/>
  <c r="AA25" i="9"/>
  <c r="S17" i="18" l="1"/>
  <c r="S6" i="18"/>
  <c r="S35" i="18"/>
  <c r="S34" i="18"/>
  <c r="S15" i="18"/>
  <c r="S12" i="18"/>
  <c r="S5" i="18"/>
  <c r="S24" i="18"/>
  <c r="S33" i="18"/>
  <c r="S22" i="18"/>
  <c r="S7" i="18"/>
  <c r="S31" i="18"/>
  <c r="S11" i="18"/>
  <c r="S8" i="18"/>
  <c r="S20" i="18"/>
  <c r="S2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3" i="18"/>
  <c r="AA39" i="8"/>
  <c r="AA29" i="9"/>
  <c r="AA35" i="10"/>
  <c r="AA32" i="7"/>
  <c r="AA14" i="7"/>
  <c r="AA27" i="10"/>
  <c r="AA35" i="12"/>
  <c r="AA31" i="16"/>
  <c r="S26" i="18"/>
  <c r="S14" i="18"/>
  <c r="AA20" i="9"/>
  <c r="AA35" i="9"/>
  <c r="S16" i="18"/>
  <c r="S28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6" i="18" l="1"/>
  <c r="P16" i="18"/>
  <c r="P29" i="18"/>
  <c r="P35" i="18"/>
  <c r="P22" i="18"/>
  <c r="P30" i="18"/>
  <c r="P15" i="18"/>
  <c r="P24" i="18"/>
  <c r="P11" i="18"/>
  <c r="P32" i="18"/>
  <c r="P4" i="18"/>
  <c r="P25" i="18"/>
  <c r="P18" i="18"/>
  <c r="P14" i="18"/>
  <c r="P19" i="18"/>
  <c r="P28" i="18"/>
  <c r="P2" i="18"/>
  <c r="P9" i="18"/>
  <c r="P34" i="18"/>
  <c r="P6" i="18"/>
  <c r="P21" i="18"/>
  <c r="P26" i="18"/>
  <c r="P12" i="18"/>
  <c r="P31" i="18"/>
  <c r="P17" i="18"/>
  <c r="P23" i="18"/>
  <c r="P37" i="18"/>
  <c r="P13" i="18"/>
  <c r="P8" i="18"/>
  <c r="P20" i="18"/>
  <c r="P33" i="18"/>
  <c r="P5" i="18"/>
  <c r="P3" i="18"/>
  <c r="P7" i="18"/>
  <c r="P10" i="18"/>
  <c r="P27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4" i="18"/>
  <c r="D36" i="18"/>
  <c r="D16" i="18"/>
  <c r="D29" i="18"/>
  <c r="D35" i="18"/>
  <c r="D22" i="18"/>
  <c r="D30" i="18"/>
  <c r="D15" i="18"/>
  <c r="D7" i="18"/>
  <c r="D11" i="18"/>
  <c r="D32" i="18"/>
  <c r="D4" i="18"/>
  <c r="D25" i="18"/>
  <c r="D18" i="18"/>
  <c r="D14" i="18"/>
  <c r="D19" i="18"/>
  <c r="D3" i="18"/>
  <c r="D17" i="18"/>
  <c r="D37" i="18"/>
  <c r="D8" i="18"/>
  <c r="D33" i="18"/>
  <c r="D23" i="18"/>
  <c r="D13" i="18"/>
  <c r="D20" i="18"/>
  <c r="D2" i="18"/>
  <c r="D21" i="18"/>
  <c r="D31" i="18"/>
  <c r="D9" i="18"/>
  <c r="D26" i="18"/>
  <c r="D34" i="18"/>
  <c r="D12" i="18"/>
  <c r="D5" i="18"/>
  <c r="D6" i="18"/>
  <c r="D10" i="18"/>
  <c r="D28" i="18"/>
  <c r="D27" i="18"/>
  <c r="L3" i="18"/>
  <c r="L31" i="18"/>
  <c r="L2" i="18"/>
  <c r="L7" i="18"/>
  <c r="L24" i="18"/>
  <c r="L9" i="18"/>
  <c r="L34" i="18"/>
  <c r="L6" i="18"/>
  <c r="L21" i="18"/>
  <c r="L26" i="18"/>
  <c r="L12" i="18"/>
  <c r="L5" i="18"/>
  <c r="L36" i="18"/>
  <c r="L16" i="18"/>
  <c r="L29" i="18"/>
  <c r="L35" i="18"/>
  <c r="L22" i="18"/>
  <c r="L30" i="18"/>
  <c r="L15" i="18"/>
  <c r="L11" i="18"/>
  <c r="L32" i="18"/>
  <c r="L4" i="18"/>
  <c r="L25" i="18"/>
  <c r="L18" i="18"/>
  <c r="L14" i="18"/>
  <c r="L19" i="18"/>
  <c r="L17" i="18"/>
  <c r="L23" i="18"/>
  <c r="L37" i="18"/>
  <c r="L13" i="18"/>
  <c r="L8" i="18"/>
  <c r="L20" i="18"/>
  <c r="L33" i="18"/>
  <c r="L10" i="18"/>
  <c r="L27" i="18"/>
  <c r="L28" i="18"/>
  <c r="E3" i="18"/>
  <c r="E17" i="18"/>
  <c r="E37" i="18"/>
  <c r="E8" i="18"/>
  <c r="E33" i="18"/>
  <c r="E23" i="18"/>
  <c r="E13" i="18"/>
  <c r="E20" i="18"/>
  <c r="E31" i="18"/>
  <c r="E2" i="18"/>
  <c r="E9" i="18"/>
  <c r="E34" i="18"/>
  <c r="E6" i="18"/>
  <c r="E21" i="18"/>
  <c r="E26" i="18"/>
  <c r="E12" i="18"/>
  <c r="E5" i="18"/>
  <c r="E24" i="18"/>
  <c r="E36" i="18"/>
  <c r="E16" i="18"/>
  <c r="E29" i="18"/>
  <c r="E35" i="18"/>
  <c r="E22" i="18"/>
  <c r="E30" i="18"/>
  <c r="E15" i="18"/>
  <c r="E25" i="18"/>
  <c r="E11" i="18"/>
  <c r="E18" i="18"/>
  <c r="E32" i="18"/>
  <c r="E14" i="18"/>
  <c r="E4" i="18"/>
  <c r="E19" i="18"/>
  <c r="E28" i="18"/>
  <c r="E7" i="18"/>
  <c r="E10" i="18"/>
  <c r="E27" i="18"/>
  <c r="O2" i="18"/>
  <c r="O9" i="18"/>
  <c r="O34" i="18"/>
  <c r="O6" i="18"/>
  <c r="O21" i="18"/>
  <c r="O26" i="18"/>
  <c r="O12" i="18"/>
  <c r="O31" i="18"/>
  <c r="O36" i="18"/>
  <c r="O16" i="18"/>
  <c r="O29" i="18"/>
  <c r="O35" i="18"/>
  <c r="O22" i="18"/>
  <c r="O30" i="18"/>
  <c r="O15" i="18"/>
  <c r="O24" i="18"/>
  <c r="O3" i="18"/>
  <c r="O17" i="18"/>
  <c r="O37" i="18"/>
  <c r="O8" i="18"/>
  <c r="O33" i="18"/>
  <c r="O23" i="18"/>
  <c r="O13" i="18"/>
  <c r="O20" i="18"/>
  <c r="O5" i="18"/>
  <c r="O11" i="18"/>
  <c r="O18" i="18"/>
  <c r="O32" i="18"/>
  <c r="O14" i="18"/>
  <c r="O4" i="18"/>
  <c r="O19" i="18"/>
  <c r="O25" i="18"/>
  <c r="O28" i="18"/>
  <c r="O7" i="18"/>
  <c r="O27" i="18"/>
  <c r="O10" i="18"/>
  <c r="H36" i="18"/>
  <c r="H16" i="18"/>
  <c r="H29" i="18"/>
  <c r="H35" i="18"/>
  <c r="H22" i="18"/>
  <c r="H30" i="18"/>
  <c r="H15" i="18"/>
  <c r="H31" i="18"/>
  <c r="H11" i="18"/>
  <c r="H32" i="18"/>
  <c r="H4" i="18"/>
  <c r="H25" i="18"/>
  <c r="H18" i="18"/>
  <c r="H14" i="18"/>
  <c r="H19" i="18"/>
  <c r="H24" i="18"/>
  <c r="H3" i="18"/>
  <c r="H17" i="18"/>
  <c r="H37" i="18"/>
  <c r="H8" i="18"/>
  <c r="H33" i="18"/>
  <c r="H23" i="18"/>
  <c r="H13" i="18"/>
  <c r="H20" i="18"/>
  <c r="H34" i="18"/>
  <c r="H12" i="18"/>
  <c r="H6" i="18"/>
  <c r="H5" i="18"/>
  <c r="H2" i="18"/>
  <c r="H21" i="18"/>
  <c r="H26" i="18"/>
  <c r="H9" i="18"/>
  <c r="H10" i="18"/>
  <c r="H28" i="18"/>
  <c r="H7" i="18"/>
  <c r="H27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7" i="18"/>
  <c r="F36" i="18"/>
  <c r="F16" i="18"/>
  <c r="F29" i="18"/>
  <c r="F35" i="18"/>
  <c r="F22" i="18"/>
  <c r="F30" i="18"/>
  <c r="F15" i="18"/>
  <c r="F11" i="18"/>
  <c r="F32" i="18"/>
  <c r="F4" i="18"/>
  <c r="F25" i="18"/>
  <c r="F18" i="18"/>
  <c r="F14" i="18"/>
  <c r="F19" i="18"/>
  <c r="F31" i="18"/>
  <c r="F3" i="18"/>
  <c r="F17" i="18"/>
  <c r="F37" i="18"/>
  <c r="F8" i="18"/>
  <c r="F33" i="18"/>
  <c r="F23" i="18"/>
  <c r="F13" i="18"/>
  <c r="F20" i="18"/>
  <c r="F24" i="18"/>
  <c r="F6" i="18"/>
  <c r="F5" i="18"/>
  <c r="F2" i="18"/>
  <c r="F21" i="18"/>
  <c r="F9" i="18"/>
  <c r="F26" i="18"/>
  <c r="F12" i="18"/>
  <c r="F34" i="18"/>
  <c r="F10" i="18"/>
  <c r="F27" i="18"/>
  <c r="F28" i="18"/>
  <c r="G24" i="18"/>
  <c r="G3" i="18"/>
  <c r="G17" i="18"/>
  <c r="G37" i="18"/>
  <c r="G8" i="18"/>
  <c r="G33" i="18"/>
  <c r="G23" i="18"/>
  <c r="G13" i="18"/>
  <c r="G20" i="18"/>
  <c r="G27" i="18"/>
  <c r="G2" i="18"/>
  <c r="G9" i="18"/>
  <c r="G34" i="18"/>
  <c r="G6" i="18"/>
  <c r="G21" i="18"/>
  <c r="G26" i="18"/>
  <c r="G12" i="18"/>
  <c r="G5" i="18"/>
  <c r="G36" i="18"/>
  <c r="G16" i="18"/>
  <c r="G29" i="18"/>
  <c r="G35" i="18"/>
  <c r="G22" i="18"/>
  <c r="G30" i="18"/>
  <c r="G15" i="18"/>
  <c r="G4" i="18"/>
  <c r="G19" i="18"/>
  <c r="G25" i="18"/>
  <c r="G11" i="18"/>
  <c r="G18" i="18"/>
  <c r="G32" i="18"/>
  <c r="G31" i="18"/>
  <c r="G14" i="18"/>
  <c r="G28" i="18"/>
  <c r="G10" i="18"/>
  <c r="G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1" i="18"/>
  <c r="N36" i="18"/>
  <c r="N16" i="18"/>
  <c r="N29" i="18"/>
  <c r="N35" i="18"/>
  <c r="N22" i="18"/>
  <c r="N30" i="18"/>
  <c r="N15" i="18"/>
  <c r="N24" i="18"/>
  <c r="N11" i="18"/>
  <c r="N32" i="18"/>
  <c r="N4" i="18"/>
  <c r="N25" i="18"/>
  <c r="N18" i="18"/>
  <c r="N14" i="18"/>
  <c r="N19" i="18"/>
  <c r="N2" i="18"/>
  <c r="N9" i="18"/>
  <c r="N34" i="18"/>
  <c r="N6" i="18"/>
  <c r="N21" i="18"/>
  <c r="N26" i="18"/>
  <c r="N12" i="18"/>
  <c r="N5" i="18"/>
  <c r="N3" i="18"/>
  <c r="N33" i="18"/>
  <c r="N17" i="18"/>
  <c r="N23" i="18"/>
  <c r="N37" i="18"/>
  <c r="N13" i="18"/>
  <c r="N8" i="18"/>
  <c r="N20" i="18"/>
  <c r="N28" i="18"/>
  <c r="N10" i="18"/>
  <c r="N27" i="18"/>
  <c r="N7" i="18"/>
  <c r="Q36" i="18"/>
  <c r="Q16" i="18"/>
  <c r="Q29" i="18"/>
  <c r="Q35" i="18"/>
  <c r="Q22" i="18"/>
  <c r="Q30" i="18"/>
  <c r="Q15" i="18"/>
  <c r="Q24" i="18"/>
  <c r="Q11" i="18"/>
  <c r="Q32" i="18"/>
  <c r="Q4" i="18"/>
  <c r="Q25" i="18"/>
  <c r="Q18" i="18"/>
  <c r="Q14" i="18"/>
  <c r="Q19" i="18"/>
  <c r="Q5" i="18"/>
  <c r="Q2" i="18"/>
  <c r="Q9" i="18"/>
  <c r="Q34" i="18"/>
  <c r="Q6" i="18"/>
  <c r="Q21" i="18"/>
  <c r="Q26" i="18"/>
  <c r="Q12" i="18"/>
  <c r="Q31" i="18"/>
  <c r="Q17" i="18"/>
  <c r="Q23" i="18"/>
  <c r="Q37" i="18"/>
  <c r="Q13" i="18"/>
  <c r="Q8" i="18"/>
  <c r="Q20" i="18"/>
  <c r="Q3" i="18"/>
  <c r="Q33" i="18"/>
  <c r="Q28" i="18"/>
  <c r="Q7" i="18"/>
  <c r="Q10" i="18"/>
  <c r="Q27" i="18"/>
  <c r="M3" i="18"/>
  <c r="M17" i="18"/>
  <c r="M37" i="18"/>
  <c r="M8" i="18"/>
  <c r="M33" i="18"/>
  <c r="M23" i="18"/>
  <c r="M13" i="18"/>
  <c r="M20" i="18"/>
  <c r="M5" i="18"/>
  <c r="M2" i="18"/>
  <c r="M9" i="18"/>
  <c r="M34" i="18"/>
  <c r="M6" i="18"/>
  <c r="M21" i="18"/>
  <c r="M26" i="18"/>
  <c r="M12" i="18"/>
  <c r="M31" i="18"/>
  <c r="M11" i="18"/>
  <c r="M32" i="18"/>
  <c r="M4" i="18"/>
  <c r="M25" i="18"/>
  <c r="M18" i="18"/>
  <c r="M14" i="18"/>
  <c r="M19" i="18"/>
  <c r="M28" i="18"/>
  <c r="M36" i="18"/>
  <c r="M22" i="18"/>
  <c r="M16" i="18"/>
  <c r="M30" i="18"/>
  <c r="M29" i="18"/>
  <c r="M15" i="18"/>
  <c r="M35" i="18"/>
  <c r="M24" i="18"/>
  <c r="M7" i="18"/>
  <c r="M10" i="18"/>
  <c r="M27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T32" i="18" l="1"/>
  <c r="W19" i="18"/>
  <c r="K19" i="18"/>
  <c r="W18" i="18"/>
  <c r="K18" i="18"/>
  <c r="W16" i="18"/>
  <c r="K16" i="18"/>
  <c r="W12" i="18"/>
  <c r="K12" i="18"/>
  <c r="W20" i="18"/>
  <c r="K20" i="18"/>
  <c r="W8" i="18"/>
  <c r="K8" i="18"/>
  <c r="W10" i="18"/>
  <c r="K10" i="18"/>
  <c r="W4" i="18"/>
  <c r="K4" i="18"/>
  <c r="W11" i="18"/>
  <c r="K11" i="18"/>
  <c r="W22" i="18"/>
  <c r="K22" i="18"/>
  <c r="W36" i="18"/>
  <c r="K36" i="18"/>
  <c r="W26" i="18"/>
  <c r="K26" i="18"/>
  <c r="K9" i="18"/>
  <c r="W9" i="18"/>
  <c r="W13" i="18"/>
  <c r="K13" i="18"/>
  <c r="W37" i="18"/>
  <c r="K37" i="18"/>
  <c r="W7" i="18"/>
  <c r="K7" i="18"/>
  <c r="W14" i="18"/>
  <c r="K14" i="18"/>
  <c r="W25" i="18"/>
  <c r="K25" i="18"/>
  <c r="W35" i="18"/>
  <c r="K35" i="18"/>
  <c r="W24" i="18"/>
  <c r="K24" i="18"/>
  <c r="W21" i="18"/>
  <c r="K21" i="18"/>
  <c r="W2" i="18"/>
  <c r="K2" i="18"/>
  <c r="W23" i="18"/>
  <c r="K23" i="18"/>
  <c r="W17" i="18"/>
  <c r="K17" i="18"/>
  <c r="W27" i="18"/>
  <c r="K27" i="18"/>
  <c r="W30" i="18"/>
  <c r="K30" i="18"/>
  <c r="W34" i="18"/>
  <c r="K34" i="18"/>
  <c r="K28" i="18"/>
  <c r="W28" i="18"/>
  <c r="K32" i="18"/>
  <c r="W32" i="18"/>
  <c r="W15" i="18"/>
  <c r="K15" i="18"/>
  <c r="W29" i="18"/>
  <c r="K29" i="18"/>
  <c r="W5" i="18"/>
  <c r="K5" i="18"/>
  <c r="W6" i="18"/>
  <c r="K6" i="18"/>
  <c r="K31" i="18"/>
  <c r="W31" i="18"/>
  <c r="W33" i="18"/>
  <c r="K33" i="18"/>
  <c r="W3" i="18"/>
  <c r="K3" i="18"/>
  <c r="C6" i="19"/>
  <c r="C3" i="19"/>
  <c r="C2" i="19"/>
  <c r="L43" i="1"/>
  <c r="C4" i="19"/>
  <c r="F40" i="1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3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8" i="18"/>
  <c r="R28" i="18" s="1"/>
  <c r="T20" i="18"/>
  <c r="R20" i="18" s="1"/>
  <c r="T7" i="18"/>
  <c r="R7" i="18" s="1"/>
  <c r="O46" i="13"/>
  <c r="D6" i="13" s="1"/>
  <c r="R46" i="9"/>
  <c r="E7" i="9" s="1"/>
  <c r="J46" i="10"/>
  <c r="E3" i="10" s="1"/>
  <c r="N46" i="12"/>
  <c r="E5" i="12" s="1"/>
  <c r="T27" i="18"/>
  <c r="R27" i="18" s="1"/>
  <c r="E51" i="1"/>
  <c r="E47" i="1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T10" i="18"/>
  <c r="R10" i="18" s="1"/>
  <c r="T31" i="18"/>
  <c r="R31" i="18" s="1"/>
  <c r="L47" i="1"/>
  <c r="N46" i="9"/>
  <c r="E5" i="9" s="1"/>
  <c r="T24" i="18"/>
  <c r="R24" i="18" s="1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3" i="18"/>
  <c r="G26" i="1"/>
  <c r="G24" i="1"/>
  <c r="M32" i="1"/>
  <c r="O20" i="1"/>
  <c r="E38" i="1"/>
  <c r="E32" i="1"/>
  <c r="H17" i="1"/>
  <c r="O35" i="1"/>
  <c r="H26" i="1"/>
  <c r="E17" i="1"/>
  <c r="C5" i="19"/>
  <c r="B6" i="17"/>
  <c r="C7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6" i="18"/>
  <c r="R26" i="18" s="1"/>
  <c r="T11" i="18"/>
  <c r="R11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M33" i="1"/>
  <c r="G36" i="1"/>
  <c r="I34" i="1"/>
  <c r="M19" i="1"/>
  <c r="E31" i="1"/>
  <c r="T3" i="18"/>
  <c r="R3" i="18" s="1"/>
  <c r="T4" i="18"/>
  <c r="T19" i="18"/>
  <c r="R19" i="18" s="1"/>
  <c r="G27" i="1"/>
  <c r="L22" i="1"/>
  <c r="T36" i="18"/>
  <c r="R36" i="18" s="1"/>
  <c r="T21" i="18"/>
  <c r="R21" i="18" s="1"/>
  <c r="T37" i="18"/>
  <c r="R37" i="18" s="1"/>
  <c r="T15" i="18"/>
  <c r="R15" i="18" s="1"/>
  <c r="T33" i="18"/>
  <c r="R33" i="18" s="1"/>
  <c r="T18" i="18"/>
  <c r="T29" i="18"/>
  <c r="R29" i="18" s="1"/>
  <c r="T12" i="18"/>
  <c r="R12" i="18" s="1"/>
  <c r="T6" i="18"/>
  <c r="R6" i="18" s="1"/>
  <c r="T2" i="18"/>
  <c r="R2" i="18" s="1"/>
  <c r="T35" i="18"/>
  <c r="L40" i="1"/>
  <c r="L25" i="1"/>
  <c r="T34" i="18"/>
  <c r="R34" i="18" s="1"/>
  <c r="T23" i="18"/>
  <c r="R23" i="18" s="1"/>
  <c r="L46" i="1"/>
  <c r="T25" i="18"/>
  <c r="M22" i="1"/>
  <c r="I29" i="1"/>
  <c r="T5" i="18"/>
  <c r="T30" i="18"/>
  <c r="R30" i="18" s="1"/>
  <c r="T8" i="18"/>
  <c r="R8" i="18" s="1"/>
  <c r="L44" i="1"/>
  <c r="T16" i="18"/>
  <c r="T22" i="18"/>
  <c r="R22" i="18" s="1"/>
  <c r="T9" i="18"/>
  <c r="T17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M17" i="1"/>
  <c r="Q17" i="1"/>
  <c r="T14" i="18"/>
  <c r="E4" i="19" l="1"/>
  <c r="E7" i="19"/>
  <c r="E6" i="19"/>
  <c r="E5" i="19"/>
  <c r="E2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U51" i="1" s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L54" i="1"/>
  <c r="G54" i="1"/>
  <c r="H54" i="1"/>
  <c r="E54" i="1"/>
  <c r="F54" i="1"/>
  <c r="Q54" i="1"/>
  <c r="P54" i="1"/>
  <c r="O54" i="1"/>
  <c r="N54" i="1"/>
  <c r="M54" i="1"/>
  <c r="I54" i="1"/>
  <c r="C7" i="17"/>
  <c r="R14" i="18"/>
  <c r="R35" i="18"/>
  <c r="R25" i="18"/>
  <c r="R47" i="1" s="1"/>
  <c r="R17" i="18"/>
  <c r="R50" i="1" s="1"/>
  <c r="R16" i="18"/>
  <c r="D8" i="1"/>
  <c r="D9" i="1"/>
  <c r="D6" i="1"/>
  <c r="F6" i="19"/>
  <c r="G5" i="17"/>
  <c r="F3" i="17"/>
  <c r="K6" i="19"/>
  <c r="I3" i="17"/>
  <c r="D4" i="17"/>
  <c r="E4" i="17"/>
  <c r="F2" i="19"/>
  <c r="D7" i="17"/>
  <c r="D6" i="17"/>
  <c r="E2" i="17"/>
  <c r="F3" i="19"/>
  <c r="I7" i="17"/>
  <c r="K7" i="19"/>
  <c r="L7" i="17"/>
  <c r="N7" i="19"/>
  <c r="F4" i="19"/>
  <c r="E5" i="17"/>
  <c r="L6" i="17"/>
  <c r="N5" i="19"/>
  <c r="D2" i="17"/>
  <c r="H7" i="19"/>
  <c r="G7" i="17"/>
  <c r="I5" i="17"/>
  <c r="K4" i="19"/>
  <c r="K2" i="19"/>
  <c r="I4" i="17"/>
  <c r="L3" i="17"/>
  <c r="N6" i="19"/>
  <c r="K3" i="19"/>
  <c r="I2" i="17"/>
  <c r="D11" i="1"/>
  <c r="G3" i="17"/>
  <c r="H6" i="19"/>
  <c r="I6" i="17"/>
  <c r="K5" i="19"/>
  <c r="N4" i="19"/>
  <c r="L5" i="17"/>
  <c r="N3" i="19"/>
  <c r="L2" i="17"/>
  <c r="D5" i="17"/>
  <c r="G4" i="17"/>
  <c r="H2" i="19"/>
  <c r="D10" i="1"/>
  <c r="H5" i="19"/>
  <c r="G6" i="17"/>
  <c r="E7" i="17"/>
  <c r="F7" i="19"/>
  <c r="G2" i="17"/>
  <c r="H3" i="19"/>
  <c r="F5" i="19"/>
  <c r="E6" i="17"/>
  <c r="N2" i="19"/>
  <c r="L4" i="17"/>
  <c r="D3" i="17"/>
  <c r="M4" i="17"/>
  <c r="O2" i="19"/>
  <c r="M6" i="17"/>
  <c r="O5" i="19"/>
  <c r="O4" i="19"/>
  <c r="M5" i="17"/>
  <c r="M3" i="17"/>
  <c r="O6" i="19"/>
  <c r="M2" i="17"/>
  <c r="O3" i="19"/>
  <c r="M7" i="17"/>
  <c r="O7" i="19"/>
  <c r="P7" i="19"/>
  <c r="N7" i="17"/>
  <c r="P4" i="19"/>
  <c r="N5" i="17"/>
  <c r="P2" i="19"/>
  <c r="N4" i="17"/>
  <c r="N2" i="17"/>
  <c r="P3" i="19"/>
  <c r="N6" i="17"/>
  <c r="P5" i="19"/>
  <c r="P6" i="19"/>
  <c r="N3" i="17"/>
  <c r="M5" i="19"/>
  <c r="K6" i="17"/>
  <c r="M4" i="19"/>
  <c r="K5" i="17"/>
  <c r="M6" i="19"/>
  <c r="K3" i="17"/>
  <c r="M3" i="19"/>
  <c r="K2" i="17"/>
  <c r="M7" i="19"/>
  <c r="K7" i="17"/>
  <c r="M2" i="19"/>
  <c r="K4" i="17"/>
  <c r="J5" i="17"/>
  <c r="L4" i="19"/>
  <c r="J2" i="17"/>
  <c r="L3" i="19"/>
  <c r="J3" i="17"/>
  <c r="L6" i="19"/>
  <c r="L5" i="19"/>
  <c r="J6" i="17"/>
  <c r="J7" i="17"/>
  <c r="L7" i="19"/>
  <c r="J4" i="17"/>
  <c r="L2" i="19"/>
  <c r="R5" i="18"/>
  <c r="G7" i="19"/>
  <c r="F7" i="17"/>
  <c r="G4" i="19"/>
  <c r="F5" i="17"/>
  <c r="F2" i="17"/>
  <c r="G3" i="19"/>
  <c r="F4" i="17"/>
  <c r="G2" i="19"/>
  <c r="G5" i="19"/>
  <c r="F6" i="17"/>
  <c r="C6" i="17"/>
  <c r="C5" i="17"/>
  <c r="D2" i="6"/>
  <c r="D4" i="6"/>
  <c r="D3" i="6"/>
  <c r="H38" i="17"/>
  <c r="H34" i="17"/>
  <c r="H9" i="17"/>
  <c r="J32" i="18" s="1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41" i="1" l="1"/>
  <c r="D4" i="19"/>
  <c r="J4" i="19" s="1"/>
  <c r="F7" i="1"/>
  <c r="U36" i="1"/>
  <c r="J31" i="18"/>
  <c r="I31" i="18" s="1"/>
  <c r="J16" i="18"/>
  <c r="I16" i="18" s="1"/>
  <c r="J15" i="18"/>
  <c r="I15" i="18" s="1"/>
  <c r="J30" i="18"/>
  <c r="I30" i="18" s="1"/>
  <c r="D5" i="19"/>
  <c r="J5" i="19" s="1"/>
  <c r="K54" i="1"/>
  <c r="S54" i="1"/>
  <c r="J13" i="18"/>
  <c r="I13" i="18" s="1"/>
  <c r="J18" i="18"/>
  <c r="I18" i="18" s="1"/>
  <c r="J5" i="18"/>
  <c r="I5" i="18" s="1"/>
  <c r="J7" i="18"/>
  <c r="I7" i="18" s="1"/>
  <c r="D7" i="19"/>
  <c r="T7" i="19" s="1"/>
  <c r="J20" i="18"/>
  <c r="I20" i="18" s="1"/>
  <c r="U25" i="1"/>
  <c r="U47" i="1"/>
  <c r="J28" i="18"/>
  <c r="I28" i="18" s="1"/>
  <c r="J25" i="18"/>
  <c r="I25" i="18" s="1"/>
  <c r="J9" i="18"/>
  <c r="I9" i="18" s="1"/>
  <c r="J33" i="18"/>
  <c r="I33" i="18" s="1"/>
  <c r="J6" i="18"/>
  <c r="I6" i="18" s="1"/>
  <c r="J27" i="18"/>
  <c r="I27" i="18" s="1"/>
  <c r="J22" i="18"/>
  <c r="I22" i="18" s="1"/>
  <c r="J4" i="18"/>
  <c r="I4" i="18" s="1"/>
  <c r="J8" i="18"/>
  <c r="I8" i="18" s="1"/>
  <c r="J29" i="18"/>
  <c r="I29" i="18" s="1"/>
  <c r="J36" i="18"/>
  <c r="I36" i="18" s="1"/>
  <c r="J24" i="18"/>
  <c r="I24" i="18" s="1"/>
  <c r="J10" i="18"/>
  <c r="I10" i="18" s="1"/>
  <c r="U26" i="1"/>
  <c r="U46" i="1"/>
  <c r="U44" i="1"/>
  <c r="R52" i="1"/>
  <c r="U37" i="1"/>
  <c r="U34" i="1"/>
  <c r="U30" i="1"/>
  <c r="U23" i="1"/>
  <c r="U19" i="1"/>
  <c r="U31" i="1"/>
  <c r="U50" i="1"/>
  <c r="V51" i="1" s="1"/>
  <c r="U42" i="1"/>
  <c r="U39" i="1"/>
  <c r="J26" i="18"/>
  <c r="I26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V52" i="1" s="1"/>
  <c r="U49" i="1"/>
  <c r="U40" i="1"/>
  <c r="J3" i="18"/>
  <c r="I3" i="18" s="1"/>
  <c r="J11" i="18"/>
  <c r="I11" i="18" s="1"/>
  <c r="J19" i="18"/>
  <c r="I19" i="18" s="1"/>
  <c r="J14" i="18"/>
  <c r="I14" i="18" s="1"/>
  <c r="J37" i="18"/>
  <c r="I37" i="18" s="1"/>
  <c r="J35" i="18"/>
  <c r="I35" i="18" s="1"/>
  <c r="J12" i="18"/>
  <c r="I12" i="18" s="1"/>
  <c r="R51" i="1"/>
  <c r="J23" i="18"/>
  <c r="I23" i="18" s="1"/>
  <c r="I32" i="18"/>
  <c r="J2" i="18"/>
  <c r="I2" i="18" s="1"/>
  <c r="J34" i="18"/>
  <c r="I34" i="18" s="1"/>
  <c r="J17" i="18"/>
  <c r="I17" i="18" s="1"/>
  <c r="J21" i="18"/>
  <c r="I21" i="18" s="1"/>
  <c r="P11" i="1"/>
  <c r="G11" i="1"/>
  <c r="C3" i="17"/>
  <c r="H3" i="17" s="1"/>
  <c r="D6" i="19"/>
  <c r="C4" i="17"/>
  <c r="H4" i="17" s="1"/>
  <c r="D2" i="19"/>
  <c r="C2" i="17"/>
  <c r="H2" i="17" s="1"/>
  <c r="D3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2" i="19"/>
  <c r="H7" i="1"/>
  <c r="H8" i="1"/>
  <c r="M7" i="1"/>
  <c r="O7" i="17"/>
  <c r="R6" i="19"/>
  <c r="O6" i="17"/>
  <c r="N10" i="1"/>
  <c r="N6" i="1"/>
  <c r="N7" i="1"/>
  <c r="R7" i="19"/>
  <c r="R5" i="19"/>
  <c r="R4" i="19"/>
  <c r="R3" i="19"/>
  <c r="H9" i="1"/>
  <c r="H10" i="1"/>
  <c r="H45" i="17"/>
  <c r="P38" i="17"/>
  <c r="O9" i="17"/>
  <c r="S32" i="18" s="1"/>
  <c r="R32" i="18" s="1"/>
  <c r="P37" i="17"/>
  <c r="P35" i="17"/>
  <c r="O4" i="17"/>
  <c r="P36" i="17"/>
  <c r="P23" i="17"/>
  <c r="R40" i="1"/>
  <c r="P28" i="17"/>
  <c r="P29" i="17"/>
  <c r="P32" i="17"/>
  <c r="P27" i="17"/>
  <c r="P22" i="17"/>
  <c r="P26" i="17"/>
  <c r="P21" i="17"/>
  <c r="P24" i="17"/>
  <c r="P31" i="17"/>
  <c r="P30" i="17"/>
  <c r="R31" i="1"/>
  <c r="P34" i="17"/>
  <c r="R36" i="1"/>
  <c r="P25" i="17"/>
  <c r="P33" i="17"/>
  <c r="R21" i="1"/>
  <c r="P18" i="17"/>
  <c r="P16" i="17"/>
  <c r="P20" i="17"/>
  <c r="P17" i="17"/>
  <c r="P10" i="17"/>
  <c r="P15" i="17"/>
  <c r="P11" i="17"/>
  <c r="P14" i="17"/>
  <c r="P19" i="17"/>
  <c r="P12" i="17"/>
  <c r="P13" i="17"/>
  <c r="T4" i="19" l="1"/>
  <c r="V42" i="1"/>
  <c r="V37" i="1"/>
  <c r="V36" i="1"/>
  <c r="T5" i="19"/>
  <c r="V30" i="18"/>
  <c r="U30" i="18" s="1"/>
  <c r="V7" i="18"/>
  <c r="U7" i="18" s="1"/>
  <c r="V21" i="18"/>
  <c r="U21" i="18" s="1"/>
  <c r="J7" i="19"/>
  <c r="I7" i="19" s="1"/>
  <c r="V29" i="1"/>
  <c r="V27" i="18"/>
  <c r="U27" i="18" s="1"/>
  <c r="V31" i="18"/>
  <c r="U31" i="18" s="1"/>
  <c r="V25" i="18"/>
  <c r="U25" i="18" s="1"/>
  <c r="V40" i="1"/>
  <c r="V26" i="1"/>
  <c r="V48" i="1"/>
  <c r="S4" i="18"/>
  <c r="R4" i="18" s="1"/>
  <c r="R29" i="1" s="1"/>
  <c r="S18" i="18"/>
  <c r="R18" i="18" s="1"/>
  <c r="O45" i="17"/>
  <c r="V37" i="18"/>
  <c r="U37" i="18" s="1"/>
  <c r="V47" i="1"/>
  <c r="V23" i="18"/>
  <c r="U23" i="18" s="1"/>
  <c r="V33" i="18"/>
  <c r="U33" i="18" s="1"/>
  <c r="V29" i="18"/>
  <c r="U29" i="18" s="1"/>
  <c r="V5" i="18"/>
  <c r="U5" i="18" s="1"/>
  <c r="V20" i="18"/>
  <c r="U20" i="18" s="1"/>
  <c r="V46" i="1"/>
  <c r="V36" i="18"/>
  <c r="U36" i="18" s="1"/>
  <c r="V24" i="18"/>
  <c r="U24" i="18" s="1"/>
  <c r="V6" i="18"/>
  <c r="U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45" i="1"/>
  <c r="V33" i="1"/>
  <c r="V38" i="1"/>
  <c r="V22" i="1"/>
  <c r="S9" i="1"/>
  <c r="S6" i="1"/>
  <c r="S8" i="1"/>
  <c r="S7" i="1"/>
  <c r="S10" i="1"/>
  <c r="S11" i="1"/>
  <c r="V43" i="1"/>
  <c r="V41" i="1"/>
  <c r="U54" i="1"/>
  <c r="J47" i="1"/>
  <c r="V3" i="18"/>
  <c r="U3" i="18" s="1"/>
  <c r="V11" i="18"/>
  <c r="U11" i="18" s="1"/>
  <c r="V15" i="18"/>
  <c r="U15" i="18" s="1"/>
  <c r="V19" i="18"/>
  <c r="U19" i="18" s="1"/>
  <c r="V35" i="18"/>
  <c r="U35" i="18" s="1"/>
  <c r="V12" i="18"/>
  <c r="U12" i="18" s="1"/>
  <c r="J23" i="1"/>
  <c r="V34" i="18"/>
  <c r="U34" i="18" s="1"/>
  <c r="V2" i="18"/>
  <c r="U2" i="18" s="1"/>
  <c r="V26" i="18"/>
  <c r="U26" i="18" s="1"/>
  <c r="V14" i="18"/>
  <c r="U14" i="18" s="1"/>
  <c r="V16" i="18"/>
  <c r="U16" i="18" s="1"/>
  <c r="V28" i="18"/>
  <c r="U28" i="18" s="1"/>
  <c r="V13" i="18"/>
  <c r="U13" i="18" s="1"/>
  <c r="V22" i="18"/>
  <c r="U22" i="18" s="1"/>
  <c r="J27" i="1"/>
  <c r="J52" i="1"/>
  <c r="J39" i="1"/>
  <c r="J40" i="1"/>
  <c r="J35" i="1"/>
  <c r="J49" i="1"/>
  <c r="J48" i="1"/>
  <c r="J42" i="1"/>
  <c r="J22" i="1"/>
  <c r="J50" i="1"/>
  <c r="J24" i="1"/>
  <c r="J51" i="1"/>
  <c r="J41" i="1"/>
  <c r="J19" i="1"/>
  <c r="R13" i="18"/>
  <c r="R33" i="1" s="1"/>
  <c r="R9" i="18"/>
  <c r="R38" i="1" s="1"/>
  <c r="J18" i="1"/>
  <c r="J43" i="1"/>
  <c r="R41" i="1"/>
  <c r="J32" i="1"/>
  <c r="J25" i="1"/>
  <c r="J17" i="1"/>
  <c r="E10" i="1"/>
  <c r="K10" i="1" s="1"/>
  <c r="E11" i="1"/>
  <c r="K11" i="1" s="1"/>
  <c r="Q2" i="19"/>
  <c r="Q13" i="1"/>
  <c r="F13" i="1"/>
  <c r="I13" i="1"/>
  <c r="O13" i="1"/>
  <c r="P13" i="1"/>
  <c r="G13" i="1"/>
  <c r="E9" i="1"/>
  <c r="K9" i="1" s="1"/>
  <c r="L13" i="1"/>
  <c r="Q5" i="19"/>
  <c r="P5" i="17"/>
  <c r="P2" i="17"/>
  <c r="P6" i="17"/>
  <c r="S4" i="19" s="1"/>
  <c r="P7" i="17"/>
  <c r="S7" i="19" s="1"/>
  <c r="P3" i="17"/>
  <c r="M13" i="1"/>
  <c r="Q4" i="19"/>
  <c r="H13" i="1"/>
  <c r="I5" i="19"/>
  <c r="N13" i="1"/>
  <c r="Q3" i="19"/>
  <c r="Q7" i="19"/>
  <c r="E6" i="1"/>
  <c r="K6" i="1" s="1"/>
  <c r="J2" i="19"/>
  <c r="T2" i="19"/>
  <c r="E7" i="1"/>
  <c r="K7" i="1" s="1"/>
  <c r="T6" i="19"/>
  <c r="E8" i="1"/>
  <c r="K8" i="1" s="1"/>
  <c r="J6" i="19"/>
  <c r="J3" i="19"/>
  <c r="T3" i="19"/>
  <c r="I4" i="19"/>
  <c r="P9" i="17"/>
  <c r="V4" i="18" s="1"/>
  <c r="U4" i="18" s="1"/>
  <c r="R37" i="1"/>
  <c r="R19" i="1"/>
  <c r="J29" i="1"/>
  <c r="R25" i="1"/>
  <c r="J37" i="1"/>
  <c r="R26" i="1"/>
  <c r="J45" i="1"/>
  <c r="R46" i="1"/>
  <c r="J31" i="1"/>
  <c r="J26" i="1"/>
  <c r="R22" i="1"/>
  <c r="J28" i="1"/>
  <c r="P4" i="17"/>
  <c r="Q6" i="19"/>
  <c r="J38" i="1"/>
  <c r="J20" i="1"/>
  <c r="J30" i="1"/>
  <c r="J44" i="1"/>
  <c r="J34" i="1"/>
  <c r="J21" i="1"/>
  <c r="J33" i="1"/>
  <c r="J36" i="1"/>
  <c r="J46" i="1"/>
  <c r="V8" i="18" l="1"/>
  <c r="U8" i="18" s="1"/>
  <c r="V32" i="18"/>
  <c r="U32" i="18" s="1"/>
  <c r="T47" i="1" s="1"/>
  <c r="S5" i="19"/>
  <c r="V9" i="18"/>
  <c r="U9" i="18" s="1"/>
  <c r="V17" i="18"/>
  <c r="U17" i="18" s="1"/>
  <c r="T48" i="1" s="1"/>
  <c r="J54" i="1"/>
  <c r="V10" i="18"/>
  <c r="U10" i="18" s="1"/>
  <c r="T43" i="1" s="1"/>
  <c r="U9" i="1"/>
  <c r="V18" i="18"/>
  <c r="U18" i="18" s="1"/>
  <c r="T21" i="1" s="1"/>
  <c r="P45" i="17"/>
  <c r="K13" i="1"/>
  <c r="R49" i="1"/>
  <c r="U10" i="1"/>
  <c r="U7" i="1"/>
  <c r="U11" i="1"/>
  <c r="U8" i="1"/>
  <c r="U6" i="1"/>
  <c r="R34" i="1"/>
  <c r="R24" i="1"/>
  <c r="R32" i="1"/>
  <c r="R39" i="1"/>
  <c r="R20" i="1"/>
  <c r="R48" i="1"/>
  <c r="R30" i="1"/>
  <c r="R17" i="1"/>
  <c r="R27" i="1"/>
  <c r="R35" i="1"/>
  <c r="R28" i="1"/>
  <c r="R18" i="1"/>
  <c r="R43" i="1"/>
  <c r="R23" i="1"/>
  <c r="R44" i="1"/>
  <c r="R45" i="1"/>
  <c r="R6" i="1"/>
  <c r="R42" i="1"/>
  <c r="R10" i="1"/>
  <c r="R9" i="1"/>
  <c r="S2" i="19"/>
  <c r="R11" i="1"/>
  <c r="T36" i="1"/>
  <c r="R7" i="1"/>
  <c r="S13" i="1"/>
  <c r="S3" i="19"/>
  <c r="S6" i="19"/>
  <c r="I6" i="19"/>
  <c r="I2" i="19"/>
  <c r="I3" i="19"/>
  <c r="E13" i="1"/>
  <c r="R8" i="1"/>
  <c r="T32" i="1" l="1"/>
  <c r="T42" i="1"/>
  <c r="T46" i="1"/>
  <c r="T31" i="1"/>
  <c r="T24" i="1"/>
  <c r="T29" i="1"/>
  <c r="T51" i="1"/>
  <c r="T37" i="1"/>
  <c r="T52" i="1"/>
  <c r="T34" i="1"/>
  <c r="T44" i="1"/>
  <c r="R54" i="1"/>
  <c r="T38" i="1"/>
  <c r="T11" i="1"/>
  <c r="T45" i="1"/>
  <c r="T20" i="1"/>
  <c r="T28" i="1"/>
  <c r="T30" i="1"/>
  <c r="T35" i="1"/>
  <c r="T18" i="1"/>
  <c r="T9" i="1"/>
  <c r="T22" i="1"/>
  <c r="T50" i="1"/>
  <c r="J6" i="1"/>
  <c r="T26" i="1"/>
  <c r="T49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Henning Müller</author>
  </authors>
  <commentList>
    <comment ref="C9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Henning Müller:</t>
        </r>
        <r>
          <rPr>
            <sz val="9"/>
            <color indexed="81"/>
            <rFont val="Segoe UI"/>
            <family val="2"/>
          </rPr>
          <t xml:space="preserve">
wenn man in die weiße Zelle klickt kommt rechts daneben eine kleines Viereck mit einem Pfeil, dadrauf muss man klicken und den entsprechenden Verein auswählen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Henning Müller</author>
  </authors>
  <commentList>
    <comment ref="C9" authorId="0" shapeId="0" xr:uid="{00000000-0006-0000-0D00-000001000000}">
      <text>
        <r>
          <rPr>
            <b/>
            <sz val="9"/>
            <color indexed="81"/>
            <rFont val="Segoe UI"/>
            <family val="2"/>
          </rPr>
          <t>Henning Müller:</t>
        </r>
        <r>
          <rPr>
            <sz val="9"/>
            <color indexed="81"/>
            <rFont val="Segoe UI"/>
            <family val="2"/>
          </rPr>
          <t xml:space="preserve">
wenn man in die weiße Zelle klickt kommt rechts daneben eine kleines Viereck mit einem Pfeil, dadrauf muss man klicken und den entsprechenden Verein auswählen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Henning Müller</author>
  </authors>
  <commentList>
    <comment ref="C9" authorId="0" shapeId="0" xr:uid="{00000000-0006-0000-0E00-000001000000}">
      <text>
        <r>
          <rPr>
            <b/>
            <sz val="9"/>
            <color indexed="81"/>
            <rFont val="Segoe UI"/>
            <family val="2"/>
          </rPr>
          <t>Henning Müller:</t>
        </r>
        <r>
          <rPr>
            <sz val="9"/>
            <color indexed="81"/>
            <rFont val="Segoe UI"/>
            <family val="2"/>
          </rPr>
          <t xml:space="preserve">
wenn man in die weiße Zelle klickt kommt rechts daneben eine kleines Viereck mit einem Pfeil, dadrauf muss man klicken und den entsprechenden Verein auswählen</t>
        </r>
      </text>
    </comment>
  </commentList>
</comments>
</file>

<file path=xl/sharedStrings.xml><?xml version="1.0" encoding="utf-8"?>
<sst xmlns="http://schemas.openxmlformats.org/spreadsheetml/2006/main" count="653" uniqueCount="122">
  <si>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</si>
  <si>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</si>
  <si>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</si>
  <si>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</si>
  <si>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</si>
  <si>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</si>
  <si>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</si>
  <si>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</si>
  <si>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</si>
  <si>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Lahn</t>
  </si>
  <si>
    <t>Lorup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</si>
  <si>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</si>
  <si>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</si>
  <si>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</si>
  <si>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</si>
  <si>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</si>
  <si>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</si>
  <si>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</si>
  <si>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</si>
  <si>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</si>
  <si>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</si>
  <si>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</si>
  <si>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</si>
  <si>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</si>
  <si>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</si>
  <si>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</si>
  <si>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</si>
  <si>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</si>
  <si>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2019/2020</t>
  </si>
  <si>
    <t>2020/2021</t>
  </si>
  <si>
    <t>2021/2022</t>
  </si>
  <si>
    <t>2022/2023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</si>
  <si>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</si>
  <si>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</si>
  <si>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</si>
  <si>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</si>
  <si>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</si>
  <si>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</si>
  <si>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</si>
  <si>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x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</si>
  <si>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</si>
  <si>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</si>
  <si>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</si>
  <si>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</si>
  <si>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</si>
  <si>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</si>
  <si>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</si>
  <si>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</si>
  <si>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</si>
  <si>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</si>
  <si>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</si>
  <si>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</si>
  <si>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</si>
  <si>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</si>
  <si>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Schütze 34</t>
  </si>
  <si>
    <t>Schütze 35</t>
  </si>
  <si>
    <t>Schütze 36</t>
  </si>
  <si>
    <t xml:space="preserve">   </t>
  </si>
  <si>
    <t>Verein / Gruppe</t>
  </si>
  <si>
    <t>Geburtsdatum</t>
  </si>
  <si>
    <t>Schütze 27</t>
  </si>
  <si>
    <t>Schütze 28</t>
  </si>
  <si>
    <t>Schütze 29</t>
  </si>
  <si>
    <t>Schütze 30</t>
  </si>
  <si>
    <t>Schütze 31</t>
  </si>
  <si>
    <t>Schütze 32</t>
  </si>
  <si>
    <t>Schütze 33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</si>
  <si>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</si>
  <si>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</si>
  <si>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</si>
  <si>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</si>
  <si>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</si>
  <si>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</si>
  <si>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</si>
  <si>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</si>
  <si>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</si>
  <si>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Werlte</t>
  </si>
  <si>
    <t>Börger</t>
  </si>
  <si>
    <t>Börger I</t>
  </si>
  <si>
    <t>Lorup I</t>
  </si>
  <si>
    <t>Werlte II</t>
  </si>
  <si>
    <t>Lahn I</t>
  </si>
  <si>
    <t>Sögel</t>
  </si>
  <si>
    <t>Corona</t>
  </si>
  <si>
    <t>Hoch</t>
  </si>
  <si>
    <t>Neubörger I</t>
  </si>
  <si>
    <t>Sögel IV</t>
  </si>
  <si>
    <t>Terhalle Maria</t>
  </si>
  <si>
    <t>Kronabel Thea</t>
  </si>
  <si>
    <t>Kossenjans Rita</t>
  </si>
  <si>
    <t>Lammers Eva</t>
  </si>
  <si>
    <t>Korten Monika</t>
  </si>
  <si>
    <t>Hackmann Irmgard</t>
  </si>
  <si>
    <t>Gerdes Angela</t>
  </si>
  <si>
    <t>Lindemann Helga</t>
  </si>
  <si>
    <t>Hüntelmann Agnes</t>
  </si>
  <si>
    <t>Benten Waltraud</t>
  </si>
  <si>
    <t>Bröker Karin</t>
  </si>
  <si>
    <t>Thyen Kerstin</t>
  </si>
  <si>
    <t>Rehorst Marita</t>
  </si>
  <si>
    <t>Deitermann Erika</t>
  </si>
  <si>
    <t>Kensinger Elvira</t>
  </si>
  <si>
    <t>Freitag Silvia</t>
  </si>
  <si>
    <t>Büter Maria</t>
  </si>
  <si>
    <t>Grote Annelen</t>
  </si>
  <si>
    <t>Runde Heike</t>
  </si>
  <si>
    <t>Jansen Angelika</t>
  </si>
  <si>
    <t>Breer Marlene</t>
  </si>
  <si>
    <t>Pranger Michaela</t>
  </si>
  <si>
    <t>Möhlenkamp Doris</t>
  </si>
  <si>
    <t>Trempeck Olga</t>
  </si>
  <si>
    <t>Pranger Anne</t>
  </si>
  <si>
    <t>Wübben Manuela</t>
  </si>
  <si>
    <t>05.09.</t>
  </si>
  <si>
    <t>19.09.</t>
  </si>
  <si>
    <t>03.10.</t>
  </si>
  <si>
    <t>07.11.</t>
  </si>
  <si>
    <t>21.11.</t>
  </si>
  <si>
    <t>05.12.</t>
  </si>
  <si>
    <t>Neubörger</t>
  </si>
  <si>
    <t>Silvia Freitag</t>
  </si>
  <si>
    <t>05951-993860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</si>
</sst>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8"/>
      <color rgb="FFFF0000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200">
    <xf numFmtId="0" fontId="0" fillId="0" borderId="0" xfId="0"/>
    <xf numFmtId="1" fontId="0" fillId="0" borderId="0" xfId="0" applyNumberFormat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1" fontId="1" fillId="0" borderId="0" xfId="0" applyNumberFormat="1" applyFont="1" applyFill="1" applyBorder="1"/>
    <xf numFmtId="165" fontId="1" fillId="0" borderId="4" xfId="0" applyNumberFormat="1" applyFont="1" applyFill="1" applyBorder="1"/>
    <xf numFmtId="165" fontId="2" fillId="0" borderId="4" xfId="0" applyNumberFormat="1" applyFont="1" applyFill="1" applyBorder="1"/>
    <xf numFmtId="165" fontId="1" fillId="0" borderId="3" xfId="0" applyNumberFormat="1" applyFont="1" applyFill="1" applyBorder="1"/>
    <xf numFmtId="0" fontId="3" fillId="2" borderId="0" xfId="0" applyFont="1" applyFill="1" applyBorder="1" applyAlignment="1">
      <alignment vertical="top"/>
    </xf>
    <xf numFmtId="164" fontId="5" fillId="0" borderId="4" xfId="0" applyNumberFormat="1" applyFont="1" applyFill="1" applyBorder="1"/>
    <xf numFmtId="165" fontId="5" fillId="0" borderId="4" xfId="0" applyNumberFormat="1" applyFont="1" applyFill="1" applyBorder="1"/>
    <xf numFmtId="165" fontId="4" fillId="0" borderId="4" xfId="0" applyNumberFormat="1" applyFont="1" applyFill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vertical="top"/>
    </xf>
    <xf numFmtId="0" fontId="7" fillId="2" borderId="0" xfId="0" applyFont="1" applyFill="1" applyBorder="1"/>
    <xf numFmtId="0" fontId="8" fillId="2" borderId="0" xfId="0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165" fontId="10" fillId="2" borderId="0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1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/>
    <xf numFmtId="0" fontId="11" fillId="3" borderId="0" xfId="0" applyFont="1" applyFill="1" applyBorder="1"/>
    <xf numFmtId="0" fontId="7" fillId="3" borderId="0" xfId="0" applyFont="1" applyFill="1" applyBorder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left" vertical="center"/>
    </xf>
    <xf numFmtId="0" fontId="12" fillId="3" borderId="0" xfId="0" applyFont="1" applyFill="1" applyBorder="1"/>
    <xf numFmtId="0" fontId="8" fillId="3" borderId="0" xfId="0" applyFont="1" applyFill="1" applyBorder="1" applyAlignment="1">
      <alignment vertical="center" wrapText="1"/>
    </xf>
    <xf numFmtId="164" fontId="7" fillId="3" borderId="0" xfId="0" applyNumberFormat="1" applyFont="1" applyFill="1" applyBorder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center"/>
    </xf>
    <xf numFmtId="0" fontId="13" fillId="3" borderId="0" xfId="0" applyFont="1" applyFill="1" applyBorder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NumberFormat="1" applyFont="1" applyFill="1" applyBorder="1" applyAlignment="1">
      <alignment horizontal="left" vertical="center" wrapText="1"/>
    </xf>
    <xf numFmtId="0" fontId="8" fillId="3" borderId="4" xfId="0" applyNumberFormat="1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165" fontId="8" fillId="2" borderId="0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left" vertical="center"/>
    </xf>
    <xf numFmtId="0" fontId="7" fillId="3" borderId="0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 wrapText="1"/>
    </xf>
    <xf numFmtId="164" fontId="19" fillId="2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center" vertical="center"/>
    </xf>
    <xf numFmtId="164" fontId="22" fillId="2" borderId="4" xfId="0" applyNumberFormat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right" vertical="center"/>
    </xf>
    <xf numFmtId="0" fontId="22" fillId="2" borderId="0" xfId="0" applyFont="1" applyFill="1" applyBorder="1" applyAlignment="1">
      <alignment horizontal="right"/>
    </xf>
    <xf numFmtId="0" fontId="22" fillId="2" borderId="4" xfId="0" applyFont="1" applyFill="1" applyBorder="1" applyAlignment="1">
      <alignment horizontal="center" vertical="center" wrapText="1"/>
    </xf>
    <xf numFmtId="164" fontId="22" fillId="2" borderId="4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164" fontId="22" fillId="2" borderId="2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2" fillId="2" borderId="15" xfId="0" applyFont="1" applyFill="1" applyBorder="1" applyAlignment="1">
      <alignment vertical="center"/>
    </xf>
    <xf numFmtId="0" fontId="22" fillId="2" borderId="8" xfId="0" applyFont="1" applyFill="1" applyBorder="1" applyAlignment="1">
      <alignment vertical="center"/>
    </xf>
    <xf numFmtId="0" fontId="22" fillId="2" borderId="7" xfId="0" applyFont="1" applyFill="1" applyBorder="1" applyAlignment="1">
      <alignment vertical="center"/>
    </xf>
    <xf numFmtId="0" fontId="22" fillId="2" borderId="13" xfId="0" applyFont="1" applyFill="1" applyBorder="1" applyAlignment="1">
      <alignment vertical="center"/>
    </xf>
    <xf numFmtId="0" fontId="22" fillId="2" borderId="4" xfId="0" applyNumberFormat="1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/>
    </xf>
    <xf numFmtId="49" fontId="7" fillId="3" borderId="0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/>
    </xf>
    <xf numFmtId="0" fontId="22" fillId="2" borderId="4" xfId="0" applyNumberFormat="1" applyFont="1" applyFill="1" applyBorder="1" applyAlignment="1">
      <alignment horizontal="center" vertical="center"/>
    </xf>
    <xf numFmtId="49" fontId="22" fillId="2" borderId="4" xfId="0" applyNumberFormat="1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/>
    </xf>
    <xf numFmtId="49" fontId="22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13</xdr:row>
          <xdr:rowOff>106680</xdr:rowOff>
        </xdr:from>
        <xdr:to>
          <xdr:col>16</xdr:col>
          <xdr:colOff>495300</xdr:colOff>
          <xdr:row>15</xdr:row>
          <xdr:rowOff>144780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2</xdr:row>
      <xdr:rowOff>201082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99060</xdr:colOff>
          <xdr:row>13</xdr:row>
          <xdr:rowOff>114300</xdr:rowOff>
        </xdr:from>
        <xdr:to>
          <xdr:col>8</xdr:col>
          <xdr:colOff>518160</xdr:colOff>
          <xdr:row>15</xdr:row>
          <xdr:rowOff>137160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75" zoomScaleNormal="75" zoomScaleSheetLayoutView="115" zoomScalePageLayoutView="10" workbookViewId="0">
      <selection activeCell="P1" sqref="P1:Q1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18.5546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3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35</v>
      </c>
      <c r="E1" s="19"/>
      <c r="F1" s="20"/>
      <c r="G1" s="19"/>
      <c r="H1" s="20"/>
      <c r="I1" s="19"/>
      <c r="J1" s="18" t="s">
        <v>34</v>
      </c>
      <c r="K1" s="178" t="s">
        <v>30</v>
      </c>
      <c r="L1" s="178"/>
      <c r="M1" s="177" t="s">
        <v>19</v>
      </c>
      <c r="N1" s="177"/>
      <c r="O1" s="177"/>
      <c r="P1" s="176" t="s">
        <v>15</v>
      </c>
      <c r="Q1" s="176"/>
      <c r="R1" s="21"/>
      <c r="S1" s="21"/>
      <c r="T1" s="21"/>
      <c r="U1" s="21"/>
    </row>
    <row r="2" spans="1:22" ht="15.75" customHeight="1" x14ac:dyDescent="0.3">
      <c r="B2" s="24"/>
      <c r="C2" s="24"/>
      <c r="D2" s="65"/>
      <c r="E2" s="65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8" customFormat="1" x14ac:dyDescent="0.3">
      <c r="A3" s="27"/>
      <c r="C3" s="29" t="s">
        <v>37</v>
      </c>
      <c r="D3" s="125" t="s">
        <v>113</v>
      </c>
      <c r="E3" s="125" t="s">
        <v>114</v>
      </c>
      <c r="F3" s="125" t="s">
        <v>115</v>
      </c>
      <c r="G3" s="125" t="s">
        <v>116</v>
      </c>
      <c r="H3" s="125" t="s">
        <v>117</v>
      </c>
      <c r="I3" s="125" t="s">
        <v>118</v>
      </c>
      <c r="J3" s="179" t="s">
        <v>1</v>
      </c>
      <c r="K3" s="179"/>
      <c r="L3" s="125"/>
      <c r="M3" s="125"/>
      <c r="N3" s="125"/>
      <c r="O3" s="125"/>
      <c r="P3" s="125"/>
      <c r="Q3" s="125"/>
      <c r="R3" s="169" t="s">
        <v>3</v>
      </c>
      <c r="S3" s="169"/>
      <c r="T3" s="169" t="s">
        <v>5</v>
      </c>
      <c r="U3" s="169"/>
    </row>
    <row r="4" spans="1:22" s="28" customFormat="1" ht="34.5" customHeight="1" x14ac:dyDescent="0.3">
      <c r="A4" s="30" t="s">
        <v>2</v>
      </c>
      <c r="B4" s="167" t="s">
        <v>58</v>
      </c>
      <c r="C4" s="168"/>
      <c r="D4" s="31" t="s">
        <v>77</v>
      </c>
      <c r="E4" s="31" t="s">
        <v>10</v>
      </c>
      <c r="F4" s="31" t="s">
        <v>9</v>
      </c>
      <c r="G4" s="31" t="s">
        <v>76</v>
      </c>
      <c r="H4" s="31" t="s">
        <v>119</v>
      </c>
      <c r="I4" s="31" t="s">
        <v>82</v>
      </c>
      <c r="J4" s="30" t="s">
        <v>0</v>
      </c>
      <c r="K4" s="32" t="s">
        <v>4</v>
      </c>
      <c r="L4" s="127" t="str">
        <f t="shared" ref="L4:Q4" si="0">D4</f>
        <v>Börger</v>
      </c>
      <c r="M4" s="127" t="str">
        <f t="shared" si="0"/>
        <v>Lorup</v>
      </c>
      <c r="N4" s="127" t="str">
        <f t="shared" si="0"/>
        <v>Lahn</v>
      </c>
      <c r="O4" s="127" t="str">
        <f t="shared" si="0"/>
        <v>Werlte</v>
      </c>
      <c r="P4" s="127" t="str">
        <f t="shared" si="0"/>
        <v>Neubörger</v>
      </c>
      <c r="Q4" s="127" t="str">
        <f t="shared" si="0"/>
        <v>Sögel</v>
      </c>
      <c r="R4" s="33" t="s">
        <v>0</v>
      </c>
      <c r="S4" s="30" t="s">
        <v>4</v>
      </c>
      <c r="T4" s="32" t="s">
        <v>0</v>
      </c>
      <c r="U4" s="113" t="s">
        <v>6</v>
      </c>
      <c r="V4" s="174" t="s">
        <v>49</v>
      </c>
    </row>
    <row r="5" spans="1:22" ht="15.75" customHeight="1" x14ac:dyDescent="0.3">
      <c r="A5" s="22"/>
      <c r="B5" s="34"/>
      <c r="C5" s="34"/>
      <c r="D5" s="35"/>
      <c r="E5" s="35"/>
      <c r="F5" s="35"/>
      <c r="G5" s="35"/>
      <c r="H5" s="35"/>
      <c r="I5" s="35"/>
      <c r="J5" s="22"/>
      <c r="K5" s="23"/>
      <c r="L5" s="35"/>
      <c r="M5" s="35"/>
      <c r="N5" s="35"/>
      <c r="O5" s="35"/>
      <c r="P5" s="35"/>
      <c r="Q5" s="35"/>
      <c r="V5" s="174"/>
    </row>
    <row r="6" spans="1:22" ht="20.25" customHeight="1" x14ac:dyDescent="0.3">
      <c r="A6" s="36">
        <v>1</v>
      </c>
      <c r="B6" s="170" t="str">
        <f>'Übersicht Gruppen'!B2</f>
        <v>Lahn I</v>
      </c>
      <c r="C6" s="171"/>
      <c r="D6" s="37">
        <f>'Übersicht Gruppen'!C2</f>
        <v>0</v>
      </c>
      <c r="E6" s="37">
        <f>'Übersicht Gruppen'!D2</f>
        <v>0</v>
      </c>
      <c r="F6" s="37">
        <f>'Übersicht Gruppen'!E2</f>
        <v>0</v>
      </c>
      <c r="G6" s="37">
        <f>'Übersicht Gruppen'!F2</f>
        <v>942</v>
      </c>
      <c r="H6" s="37">
        <f>'Übersicht Gruppen'!G2</f>
        <v>0</v>
      </c>
      <c r="I6" s="37">
        <f>'Übersicht Gruppen'!H2</f>
        <v>0</v>
      </c>
      <c r="J6" s="38">
        <f>'Übersicht Gruppen'!I2</f>
        <v>942</v>
      </c>
      <c r="K6" s="39">
        <f t="shared" ref="K6:K11" si="1">SUM(D6:I6)</f>
        <v>942</v>
      </c>
      <c r="L6" s="37">
        <f>'Übersicht Gruppen'!K2</f>
        <v>0</v>
      </c>
      <c r="M6" s="37">
        <f>'Übersicht Gruppen'!L2</f>
        <v>0</v>
      </c>
      <c r="N6" s="37">
        <f>'Übersicht Gruppen'!M2</f>
        <v>0</v>
      </c>
      <c r="O6" s="37">
        <f>'Übersicht Gruppen'!N2</f>
        <v>0</v>
      </c>
      <c r="P6" s="37">
        <f>'Übersicht Gruppen'!O2</f>
        <v>0</v>
      </c>
      <c r="Q6" s="37">
        <f>'Übersicht Gruppen'!P2</f>
        <v>0</v>
      </c>
      <c r="R6" s="38">
        <f>IF(Formelhilfe!O2=0,0,'Übersicht Gruppen'!Q2)</f>
        <v>0</v>
      </c>
      <c r="S6" s="39">
        <f t="shared" ref="S6:S11" si="2">SUM(L6:Q6)</f>
        <v>0</v>
      </c>
      <c r="T6" s="38">
        <f>'Übersicht Gruppen'!S2</f>
        <v>942</v>
      </c>
      <c r="U6" s="39">
        <f>SUM(S6+K6)</f>
        <v>942</v>
      </c>
      <c r="V6" s="175"/>
    </row>
    <row r="7" spans="1:22" ht="20.25" customHeight="1" x14ac:dyDescent="0.3">
      <c r="A7" s="40">
        <v>2</v>
      </c>
      <c r="B7" s="172" t="str">
        <f>'Übersicht Gruppen'!B3</f>
        <v>Lorup I</v>
      </c>
      <c r="C7" s="173"/>
      <c r="D7" s="41">
        <f>'Übersicht Gruppen'!C3</f>
        <v>0</v>
      </c>
      <c r="E7" s="41">
        <f>'Übersicht Gruppen'!D3</f>
        <v>0</v>
      </c>
      <c r="F7" s="41">
        <f>'Übersicht Gruppen'!E3</f>
        <v>0</v>
      </c>
      <c r="G7" s="41">
        <f>'Übersicht Gruppen'!F3</f>
        <v>938.3</v>
      </c>
      <c r="H7" s="41">
        <f>'Übersicht Gruppen'!G3</f>
        <v>0</v>
      </c>
      <c r="I7" s="41">
        <f>'Übersicht Gruppen'!H3</f>
        <v>0</v>
      </c>
      <c r="J7" s="42">
        <f>'Übersicht Gruppen'!I3</f>
        <v>938.3</v>
      </c>
      <c r="K7" s="43">
        <f t="shared" si="1"/>
        <v>938.3</v>
      </c>
      <c r="L7" s="41">
        <f>'Übersicht Gruppen'!K3</f>
        <v>0</v>
      </c>
      <c r="M7" s="41">
        <f>'Übersicht Gruppen'!L3</f>
        <v>0</v>
      </c>
      <c r="N7" s="41">
        <f>'Übersicht Gruppen'!M3</f>
        <v>0</v>
      </c>
      <c r="O7" s="41">
        <f>'Übersicht Gruppen'!N3</f>
        <v>0</v>
      </c>
      <c r="P7" s="41">
        <f>'Übersicht Gruppen'!O3</f>
        <v>0</v>
      </c>
      <c r="Q7" s="41">
        <f>'Übersicht Gruppen'!P3</f>
        <v>0</v>
      </c>
      <c r="R7" s="42">
        <f>IF(Formelhilfe!O3=0,0,'Übersicht Gruppen'!Q3)</f>
        <v>0</v>
      </c>
      <c r="S7" s="43">
        <f t="shared" si="2"/>
        <v>0</v>
      </c>
      <c r="T7" s="42">
        <f>'Übersicht Gruppen'!S3</f>
        <v>938.3</v>
      </c>
      <c r="U7" s="43">
        <f t="shared" ref="U7:U11" si="3">SUM(S7+K7)</f>
        <v>938.3</v>
      </c>
      <c r="V7" s="88">
        <f>(U6-U7)*-1</f>
        <v>-3.7000000000000455</v>
      </c>
    </row>
    <row r="8" spans="1:22" ht="20.25" customHeight="1" x14ac:dyDescent="0.3">
      <c r="A8" s="44">
        <v>3</v>
      </c>
      <c r="B8" s="170" t="str">
        <f>'Übersicht Gruppen'!B4</f>
        <v>Neubörger I</v>
      </c>
      <c r="C8" s="171"/>
      <c r="D8" s="37">
        <f>'Übersicht Gruppen'!C4</f>
        <v>0</v>
      </c>
      <c r="E8" s="37">
        <f>'Übersicht Gruppen'!D4</f>
        <v>0</v>
      </c>
      <c r="F8" s="37">
        <f>'Übersicht Gruppen'!E4</f>
        <v>0</v>
      </c>
      <c r="G8" s="37">
        <f>'Übersicht Gruppen'!F4</f>
        <v>936.7</v>
      </c>
      <c r="H8" s="37">
        <f>'Übersicht Gruppen'!G4</f>
        <v>0</v>
      </c>
      <c r="I8" s="37">
        <f>'Übersicht Gruppen'!H4</f>
        <v>0</v>
      </c>
      <c r="J8" s="38">
        <f>'Übersicht Gruppen'!I4</f>
        <v>936.7</v>
      </c>
      <c r="K8" s="39">
        <f t="shared" si="1"/>
        <v>936.7</v>
      </c>
      <c r="L8" s="37">
        <f>'Übersicht Gruppen'!K4</f>
        <v>0</v>
      </c>
      <c r="M8" s="37">
        <f>'Übersicht Gruppen'!L4</f>
        <v>0</v>
      </c>
      <c r="N8" s="37">
        <f>'Übersicht Gruppen'!M4</f>
        <v>0</v>
      </c>
      <c r="O8" s="37">
        <f>'Übersicht Gruppen'!N4</f>
        <v>0</v>
      </c>
      <c r="P8" s="37">
        <f>'Übersicht Gruppen'!O4</f>
        <v>0</v>
      </c>
      <c r="Q8" s="37">
        <f>'Übersicht Gruppen'!P4</f>
        <v>0</v>
      </c>
      <c r="R8" s="38">
        <f>IF(Formelhilfe!O4=0,0,'Übersicht Gruppen'!Q4)</f>
        <v>0</v>
      </c>
      <c r="S8" s="39">
        <f t="shared" si="2"/>
        <v>0</v>
      </c>
      <c r="T8" s="38">
        <f>'Übersicht Gruppen'!S4</f>
        <v>936.7</v>
      </c>
      <c r="U8" s="39">
        <f t="shared" si="3"/>
        <v>936.7</v>
      </c>
      <c r="V8" s="95">
        <f t="shared" ref="V8:V11" si="4">(U7-U8)*-1</f>
        <v>-1.5999999999999091</v>
      </c>
    </row>
    <row r="9" spans="1:22" ht="20.25" customHeight="1" x14ac:dyDescent="0.3">
      <c r="A9" s="30">
        <v>4</v>
      </c>
      <c r="B9" s="172" t="str">
        <f>'Übersicht Gruppen'!B5</f>
        <v>Börger I</v>
      </c>
      <c r="C9" s="173"/>
      <c r="D9" s="41">
        <f>'Übersicht Gruppen'!C5</f>
        <v>0</v>
      </c>
      <c r="E9" s="41">
        <f>'Übersicht Gruppen'!D5</f>
        <v>0</v>
      </c>
      <c r="F9" s="41">
        <f>'Übersicht Gruppen'!E5</f>
        <v>0</v>
      </c>
      <c r="G9" s="41">
        <f>'Übersicht Gruppen'!F5</f>
        <v>936.1</v>
      </c>
      <c r="H9" s="41">
        <f>'Übersicht Gruppen'!G5</f>
        <v>0</v>
      </c>
      <c r="I9" s="41">
        <f>'Übersicht Gruppen'!H5</f>
        <v>0</v>
      </c>
      <c r="J9" s="42">
        <f>'Übersicht Gruppen'!I5</f>
        <v>936.1</v>
      </c>
      <c r="K9" s="43">
        <f t="shared" si="1"/>
        <v>936.1</v>
      </c>
      <c r="L9" s="41">
        <f>'Übersicht Gruppen'!K5</f>
        <v>0</v>
      </c>
      <c r="M9" s="41">
        <f>'Übersicht Gruppen'!L5</f>
        <v>0</v>
      </c>
      <c r="N9" s="41">
        <f>'Übersicht Gruppen'!M5</f>
        <v>0</v>
      </c>
      <c r="O9" s="41">
        <f>'Übersicht Gruppen'!N5</f>
        <v>0</v>
      </c>
      <c r="P9" s="41">
        <f>'Übersicht Gruppen'!O5</f>
        <v>0</v>
      </c>
      <c r="Q9" s="41">
        <f>'Übersicht Gruppen'!P5</f>
        <v>0</v>
      </c>
      <c r="R9" s="42">
        <f>IF(Formelhilfe!O5=0,0,'Übersicht Gruppen'!Q5)</f>
        <v>0</v>
      </c>
      <c r="S9" s="43">
        <f t="shared" si="2"/>
        <v>0</v>
      </c>
      <c r="T9" s="42">
        <f>'Übersicht Gruppen'!S5</f>
        <v>936.1</v>
      </c>
      <c r="U9" s="43">
        <f t="shared" si="3"/>
        <v>936.1</v>
      </c>
      <c r="V9" s="88">
        <f t="shared" si="4"/>
        <v>-0.60000000000002274</v>
      </c>
    </row>
    <row r="10" spans="1:22" ht="20.25" customHeight="1" x14ac:dyDescent="0.3">
      <c r="A10" s="45">
        <v>5</v>
      </c>
      <c r="B10" s="170" t="str">
        <f>'Übersicht Gruppen'!B6</f>
        <v>Werlte II</v>
      </c>
      <c r="C10" s="171"/>
      <c r="D10" s="37">
        <f>'Übersicht Gruppen'!C6</f>
        <v>0</v>
      </c>
      <c r="E10" s="37">
        <f>'Übersicht Gruppen'!D6</f>
        <v>0</v>
      </c>
      <c r="F10" s="37">
        <f>'Übersicht Gruppen'!E6</f>
        <v>0</v>
      </c>
      <c r="G10" s="37">
        <f>'Übersicht Gruppen'!F6</f>
        <v>925.3</v>
      </c>
      <c r="H10" s="37">
        <f>'Übersicht Gruppen'!G6</f>
        <v>0</v>
      </c>
      <c r="I10" s="37">
        <f>'Übersicht Gruppen'!H6</f>
        <v>0</v>
      </c>
      <c r="J10" s="38">
        <f>'Übersicht Gruppen'!I6</f>
        <v>925.3</v>
      </c>
      <c r="K10" s="39">
        <f t="shared" si="1"/>
        <v>925.3</v>
      </c>
      <c r="L10" s="37">
        <f>'Übersicht Gruppen'!K6</f>
        <v>0</v>
      </c>
      <c r="M10" s="37">
        <f>'Übersicht Gruppen'!L6</f>
        <v>0</v>
      </c>
      <c r="N10" s="37">
        <f>'Übersicht Gruppen'!M6</f>
        <v>0</v>
      </c>
      <c r="O10" s="37">
        <f>'Übersicht Gruppen'!N6</f>
        <v>0</v>
      </c>
      <c r="P10" s="37">
        <f>'Übersicht Gruppen'!O6</f>
        <v>0</v>
      </c>
      <c r="Q10" s="37">
        <f>'Übersicht Gruppen'!P6</f>
        <v>0</v>
      </c>
      <c r="R10" s="38">
        <f>IF(Formelhilfe!O6=0,0,'Übersicht Gruppen'!Q6)</f>
        <v>0</v>
      </c>
      <c r="S10" s="39">
        <f t="shared" si="2"/>
        <v>0</v>
      </c>
      <c r="T10" s="38">
        <f>'Übersicht Gruppen'!S6</f>
        <v>925.3</v>
      </c>
      <c r="U10" s="39">
        <f t="shared" si="3"/>
        <v>925.3</v>
      </c>
      <c r="V10" s="95">
        <f t="shared" si="4"/>
        <v>-10.800000000000068</v>
      </c>
    </row>
    <row r="11" spans="1:22" ht="20.25" customHeight="1" x14ac:dyDescent="0.3">
      <c r="A11" s="46">
        <v>6</v>
      </c>
      <c r="B11" s="172" t="str">
        <f>'Übersicht Gruppen'!B7</f>
        <v>Sögel IV</v>
      </c>
      <c r="C11" s="173"/>
      <c r="D11" s="41">
        <f>'Übersicht Gruppen'!C7</f>
        <v>0</v>
      </c>
      <c r="E11" s="41">
        <f>'Übersicht Gruppen'!D7</f>
        <v>0</v>
      </c>
      <c r="F11" s="41">
        <f>'Übersicht Gruppen'!E7</f>
        <v>0</v>
      </c>
      <c r="G11" s="41">
        <f>'Übersicht Gruppen'!F7</f>
        <v>925</v>
      </c>
      <c r="H11" s="41">
        <f>'Übersicht Gruppen'!G7</f>
        <v>0</v>
      </c>
      <c r="I11" s="41">
        <f>'Übersicht Gruppen'!H7</f>
        <v>0</v>
      </c>
      <c r="J11" s="42">
        <f>'Übersicht Gruppen'!I7</f>
        <v>925</v>
      </c>
      <c r="K11" s="43">
        <f t="shared" si="1"/>
        <v>925</v>
      </c>
      <c r="L11" s="41">
        <f>'Übersicht Gruppen'!K7</f>
        <v>0</v>
      </c>
      <c r="M11" s="41">
        <f>'Übersicht Gruppen'!L7</f>
        <v>0</v>
      </c>
      <c r="N11" s="41">
        <f>'Übersicht Gruppen'!M7</f>
        <v>0</v>
      </c>
      <c r="O11" s="41">
        <f>'Übersicht Gruppen'!N7</f>
        <v>0</v>
      </c>
      <c r="P11" s="41">
        <f>'Übersicht Gruppen'!O7</f>
        <v>0</v>
      </c>
      <c r="Q11" s="41">
        <f>'Übersicht Gruppen'!P7</f>
        <v>0</v>
      </c>
      <c r="R11" s="42">
        <f>IF(Formelhilfe!O7=0,0,'Übersicht Gruppen'!Q7)</f>
        <v>0</v>
      </c>
      <c r="S11" s="43">
        <f t="shared" si="2"/>
        <v>0</v>
      </c>
      <c r="T11" s="42">
        <f>'Übersicht Gruppen'!S7</f>
        <v>925</v>
      </c>
      <c r="U11" s="43">
        <f t="shared" si="3"/>
        <v>925</v>
      </c>
      <c r="V11" s="88">
        <f t="shared" si="4"/>
        <v>-0.29999999999995453</v>
      </c>
    </row>
    <row r="12" spans="1:22" x14ac:dyDescent="0.3">
      <c r="A12" s="22"/>
      <c r="B12" s="47"/>
      <c r="C12" s="47"/>
      <c r="D12" s="48"/>
      <c r="E12" s="48"/>
      <c r="F12" s="48"/>
      <c r="G12" s="48"/>
      <c r="H12" s="48"/>
      <c r="I12" s="48"/>
      <c r="J12" s="49"/>
      <c r="K12" s="50"/>
      <c r="L12" s="48"/>
      <c r="M12" s="48"/>
      <c r="N12" s="48"/>
      <c r="O12" s="48"/>
      <c r="P12" s="48"/>
      <c r="Q12" s="48"/>
      <c r="R12" s="49"/>
      <c r="S12" s="47"/>
      <c r="T12" s="49"/>
      <c r="U12" s="51"/>
      <c r="V12" s="94"/>
    </row>
    <row r="13" spans="1:22" s="53" customFormat="1" x14ac:dyDescent="0.3">
      <c r="A13" s="22"/>
      <c r="B13" s="22"/>
      <c r="C13" s="52" t="s">
        <v>36</v>
      </c>
      <c r="D13" s="37">
        <f>AVERAGE(D6:D11)</f>
        <v>0</v>
      </c>
      <c r="E13" s="37">
        <f t="shared" ref="E13:U13" si="5">AVERAGE(E6:E11)</f>
        <v>0</v>
      </c>
      <c r="F13" s="37">
        <f t="shared" si="5"/>
        <v>0</v>
      </c>
      <c r="G13" s="37">
        <f t="shared" si="5"/>
        <v>933.9</v>
      </c>
      <c r="H13" s="37">
        <f t="shared" si="5"/>
        <v>0</v>
      </c>
      <c r="I13" s="37">
        <f t="shared" si="5"/>
        <v>0</v>
      </c>
      <c r="J13" s="38">
        <f t="shared" si="5"/>
        <v>933.9</v>
      </c>
      <c r="K13" s="39">
        <f>SUM(K6:K11)/6</f>
        <v>933.9</v>
      </c>
      <c r="L13" s="37">
        <f t="shared" si="5"/>
        <v>0</v>
      </c>
      <c r="M13" s="37">
        <f t="shared" si="5"/>
        <v>0</v>
      </c>
      <c r="N13" s="37">
        <f t="shared" si="5"/>
        <v>0</v>
      </c>
      <c r="O13" s="37">
        <f t="shared" si="5"/>
        <v>0</v>
      </c>
      <c r="P13" s="37">
        <f t="shared" si="5"/>
        <v>0</v>
      </c>
      <c r="Q13" s="37">
        <f t="shared" si="5"/>
        <v>0</v>
      </c>
      <c r="R13" s="38">
        <f t="shared" si="5"/>
        <v>0</v>
      </c>
      <c r="S13" s="37">
        <f t="shared" si="5"/>
        <v>0</v>
      </c>
      <c r="T13" s="38">
        <f t="shared" si="5"/>
        <v>933.9</v>
      </c>
      <c r="U13" s="39">
        <f t="shared" si="5"/>
        <v>933.9</v>
      </c>
      <c r="V13" s="55"/>
    </row>
    <row r="14" spans="1:22" s="53" customFormat="1" ht="9.75" customHeight="1" x14ac:dyDescent="0.3">
      <c r="A14" s="22"/>
      <c r="B14" s="22"/>
      <c r="C14" s="55"/>
      <c r="D14" s="121"/>
      <c r="E14" s="121"/>
      <c r="F14" s="121"/>
      <c r="G14" s="121"/>
      <c r="H14" s="121"/>
      <c r="I14" s="121"/>
      <c r="J14" s="122"/>
      <c r="K14" s="123"/>
      <c r="L14" s="121"/>
      <c r="M14" s="121"/>
      <c r="N14" s="121"/>
      <c r="O14" s="121"/>
      <c r="P14" s="121"/>
      <c r="Q14" s="121"/>
      <c r="R14" s="122"/>
      <c r="S14" s="121"/>
      <c r="T14" s="122"/>
      <c r="U14" s="123"/>
      <c r="V14" s="55"/>
    </row>
    <row r="15" spans="1:22" x14ac:dyDescent="0.3">
      <c r="A15" s="22"/>
      <c r="B15" s="22"/>
      <c r="C15" s="22"/>
      <c r="D15" s="47"/>
      <c r="E15" s="47"/>
      <c r="F15" s="47"/>
      <c r="G15" s="47"/>
      <c r="H15" s="47"/>
      <c r="I15" s="47"/>
      <c r="J15" s="169" t="s">
        <v>1</v>
      </c>
      <c r="K15" s="169"/>
      <c r="L15" s="47"/>
      <c r="M15" s="47"/>
      <c r="N15" s="47"/>
      <c r="O15" s="47"/>
      <c r="P15" s="47"/>
      <c r="Q15" s="47"/>
      <c r="R15" s="169" t="s">
        <v>3</v>
      </c>
      <c r="S15" s="169"/>
      <c r="T15" s="169" t="s">
        <v>5</v>
      </c>
      <c r="U15" s="169"/>
      <c r="V15" s="174" t="s">
        <v>49</v>
      </c>
    </row>
    <row r="16" spans="1:22" ht="15.75" customHeight="1" x14ac:dyDescent="0.3">
      <c r="A16" s="30" t="s">
        <v>2</v>
      </c>
      <c r="B16" s="54" t="s">
        <v>14</v>
      </c>
      <c r="C16" s="30" t="s">
        <v>58</v>
      </c>
      <c r="D16" s="55"/>
      <c r="E16" s="55"/>
      <c r="F16" s="55"/>
      <c r="G16" s="55"/>
      <c r="H16" s="55"/>
      <c r="I16" s="55"/>
      <c r="J16" s="124" t="s">
        <v>0</v>
      </c>
      <c r="K16" s="124" t="s">
        <v>6</v>
      </c>
      <c r="L16" s="55"/>
      <c r="M16" s="55"/>
      <c r="N16" s="55"/>
      <c r="O16" s="55"/>
      <c r="P16" s="55"/>
      <c r="Q16" s="55"/>
      <c r="R16" s="124" t="s">
        <v>0</v>
      </c>
      <c r="S16" s="124" t="s">
        <v>6</v>
      </c>
      <c r="T16" s="124" t="s">
        <v>0</v>
      </c>
      <c r="U16" s="124" t="s">
        <v>6</v>
      </c>
      <c r="V16" s="174"/>
    </row>
    <row r="17" spans="1:22" s="53" customFormat="1" ht="18" customHeight="1" x14ac:dyDescent="0.3">
      <c r="A17" s="52">
        <v>1</v>
      </c>
      <c r="B17" s="56" t="str">
        <f>'Übersicht Schützen'!A2</f>
        <v>Lindemann Helga</v>
      </c>
      <c r="C17" s="96" t="str">
        <f>'Übersicht Schützen'!B2</f>
        <v>Lorup I</v>
      </c>
      <c r="D17" s="57">
        <f>'Übersicht Schützen'!C2</f>
        <v>0</v>
      </c>
      <c r="E17" s="39">
        <f>'Übersicht Schützen'!D2</f>
        <v>0</v>
      </c>
      <c r="F17" s="39">
        <f>'Übersicht Schützen'!E2</f>
        <v>0</v>
      </c>
      <c r="G17" s="39">
        <f>'Übersicht Schützen'!F2</f>
        <v>316.2</v>
      </c>
      <c r="H17" s="39">
        <f>'Übersicht Schützen'!G2</f>
        <v>0</v>
      </c>
      <c r="I17" s="39">
        <f>'Übersicht Schützen'!H2</f>
        <v>0</v>
      </c>
      <c r="J17" s="58">
        <f>'Übersicht Schützen'!I2</f>
        <v>316.2</v>
      </c>
      <c r="K17" s="39">
        <f>SUM(D17:I17)</f>
        <v>316.2</v>
      </c>
      <c r="L17" s="39">
        <f>'Übersicht Schützen'!L2</f>
        <v>0</v>
      </c>
      <c r="M17" s="39">
        <f>'Übersicht Schützen'!M2</f>
        <v>0</v>
      </c>
      <c r="N17" s="39">
        <f>'Übersicht Schützen'!N2</f>
        <v>0</v>
      </c>
      <c r="O17" s="39">
        <f>'Übersicht Schützen'!O2</f>
        <v>0</v>
      </c>
      <c r="P17" s="39">
        <f>'Übersicht Schützen'!P2</f>
        <v>0</v>
      </c>
      <c r="Q17" s="39">
        <f>'Übersicht Schützen'!Q2</f>
        <v>0</v>
      </c>
      <c r="R17" s="58">
        <f>IF(Formelhilfe!O9=0,0,'Übersicht Schützen'!R2)</f>
        <v>0</v>
      </c>
      <c r="S17" s="39">
        <f>SUM(L17:Q17)</f>
        <v>0</v>
      </c>
      <c r="T17" s="58">
        <f>'Übersicht Schützen'!U2</f>
        <v>316.2</v>
      </c>
      <c r="U17" s="39">
        <f>SUM(K17+S17)</f>
        <v>316.2</v>
      </c>
      <c r="V17" s="175"/>
    </row>
    <row r="18" spans="1:22" s="53" customFormat="1" ht="18" customHeight="1" x14ac:dyDescent="0.3">
      <c r="A18" s="30">
        <v>2</v>
      </c>
      <c r="B18" s="59" t="str">
        <f>'Übersicht Schützen'!A3</f>
        <v>Bröker Karin</v>
      </c>
      <c r="C18" s="97" t="str">
        <f>'Übersicht Schützen'!B3</f>
        <v>Lahn I</v>
      </c>
      <c r="D18" s="60">
        <f>'Übersicht Schützen'!C3</f>
        <v>0</v>
      </c>
      <c r="E18" s="43">
        <f>'Übersicht Schützen'!D3</f>
        <v>0</v>
      </c>
      <c r="F18" s="43">
        <f>'Übersicht Schützen'!E3</f>
        <v>0</v>
      </c>
      <c r="G18" s="43">
        <f>'Übersicht Schützen'!F3</f>
        <v>315.89999999999998</v>
      </c>
      <c r="H18" s="43">
        <f>'Übersicht Schützen'!G3</f>
        <v>0</v>
      </c>
      <c r="I18" s="43">
        <f>'Übersicht Schützen'!H3</f>
        <v>0</v>
      </c>
      <c r="J18" s="61">
        <f>'Übersicht Schützen'!I3</f>
        <v>315.89999999999998</v>
      </c>
      <c r="K18" s="43">
        <f>SUM(D18:I18)</f>
        <v>315.89999999999998</v>
      </c>
      <c r="L18" s="43">
        <f>'Übersicht Schützen'!L3</f>
        <v>0</v>
      </c>
      <c r="M18" s="43">
        <f>'Übersicht Schützen'!M3</f>
        <v>0</v>
      </c>
      <c r="N18" s="43">
        <f>'Übersicht Schützen'!N3</f>
        <v>0</v>
      </c>
      <c r="O18" s="43">
        <f>'Übersicht Schützen'!O3</f>
        <v>0</v>
      </c>
      <c r="P18" s="43">
        <f>'Übersicht Schützen'!P3</f>
        <v>0</v>
      </c>
      <c r="Q18" s="43">
        <f>'Übersicht Schützen'!Q3</f>
        <v>0</v>
      </c>
      <c r="R18" s="61">
        <f>IF(Formelhilfe!O10=0,0,'Übersicht Schützen'!R3)</f>
        <v>0</v>
      </c>
      <c r="S18" s="43">
        <f t="shared" ref="S18:S52" si="6">SUM(L18:Q18)</f>
        <v>0</v>
      </c>
      <c r="T18" s="61">
        <f>'Übersicht Schützen'!U3</f>
        <v>315.89999999999998</v>
      </c>
      <c r="U18" s="43">
        <f t="shared" ref="U18:U52" si="7">SUM(K18+S18)</f>
        <v>315.89999999999998</v>
      </c>
      <c r="V18" s="43">
        <f>(U17-U18)*-1</f>
        <v>-0.30000000000001137</v>
      </c>
    </row>
    <row r="19" spans="1:22" s="53" customFormat="1" ht="18" customHeight="1" x14ac:dyDescent="0.3">
      <c r="A19" s="52">
        <v>3</v>
      </c>
      <c r="B19" s="56" t="str">
        <f>'Übersicht Schützen'!A4</f>
        <v>Breer Marlene</v>
      </c>
      <c r="C19" s="96" t="str">
        <f>'Übersicht Schützen'!B4</f>
        <v>Neubörger I</v>
      </c>
      <c r="D19" s="57">
        <f>'Übersicht Schützen'!C4</f>
        <v>0</v>
      </c>
      <c r="E19" s="39">
        <f>'Übersicht Schützen'!D4</f>
        <v>0</v>
      </c>
      <c r="F19" s="39">
        <f>'Übersicht Schützen'!E4</f>
        <v>0</v>
      </c>
      <c r="G19" s="39">
        <f>'Übersicht Schützen'!F4</f>
        <v>315.2</v>
      </c>
      <c r="H19" s="39">
        <f>'Übersicht Schützen'!G4</f>
        <v>0</v>
      </c>
      <c r="I19" s="39">
        <f>'Übersicht Schützen'!H4</f>
        <v>0</v>
      </c>
      <c r="J19" s="58">
        <f>'Übersicht Schützen'!I4</f>
        <v>315.2</v>
      </c>
      <c r="K19" s="39">
        <f t="shared" ref="K19:K52" si="8">SUM(D19:I19)</f>
        <v>315.2</v>
      </c>
      <c r="L19" s="39">
        <f>'Übersicht Schützen'!L4</f>
        <v>0</v>
      </c>
      <c r="M19" s="39">
        <f>'Übersicht Schützen'!M4</f>
        <v>0</v>
      </c>
      <c r="N19" s="39">
        <f>'Übersicht Schützen'!N4</f>
        <v>0</v>
      </c>
      <c r="O19" s="39">
        <f>'Übersicht Schützen'!O4</f>
        <v>0</v>
      </c>
      <c r="P19" s="39">
        <f>'Übersicht Schützen'!P4</f>
        <v>0</v>
      </c>
      <c r="Q19" s="39">
        <f>'Übersicht Schützen'!Q4</f>
        <v>0</v>
      </c>
      <c r="R19" s="58">
        <f>IF(Formelhilfe!O11=0,0,'Übersicht Schützen'!R4)</f>
        <v>0</v>
      </c>
      <c r="S19" s="39">
        <f t="shared" si="6"/>
        <v>0</v>
      </c>
      <c r="T19" s="58">
        <f>'Übersicht Schützen'!U4</f>
        <v>315.2</v>
      </c>
      <c r="U19" s="39">
        <f t="shared" si="7"/>
        <v>315.2</v>
      </c>
      <c r="V19" s="39">
        <f t="shared" ref="V19:V46" si="9">(U18-U19)*-1</f>
        <v>-0.69999999999998863</v>
      </c>
    </row>
    <row r="20" spans="1:22" s="53" customFormat="1" ht="18" customHeight="1" x14ac:dyDescent="0.3">
      <c r="A20" s="54">
        <v>4</v>
      </c>
      <c r="B20" s="59" t="str">
        <f>'Übersicht Schützen'!A5</f>
        <v>Grote Annelen</v>
      </c>
      <c r="C20" s="97" t="str">
        <f>'Übersicht Schützen'!B5</f>
        <v>Neubörger I</v>
      </c>
      <c r="D20" s="60">
        <f>'Übersicht Schützen'!C5</f>
        <v>0</v>
      </c>
      <c r="E20" s="43">
        <f>'Übersicht Schützen'!D5</f>
        <v>0</v>
      </c>
      <c r="F20" s="43">
        <f>'Übersicht Schützen'!E5</f>
        <v>0</v>
      </c>
      <c r="G20" s="43">
        <f>'Übersicht Schützen'!F5</f>
        <v>314.8</v>
      </c>
      <c r="H20" s="43">
        <f>'Übersicht Schützen'!G5</f>
        <v>0</v>
      </c>
      <c r="I20" s="43">
        <f>'Übersicht Schützen'!H5</f>
        <v>0</v>
      </c>
      <c r="J20" s="61">
        <f>'Übersicht Schützen'!I5</f>
        <v>314.8</v>
      </c>
      <c r="K20" s="43">
        <f t="shared" si="8"/>
        <v>314.8</v>
      </c>
      <c r="L20" s="43">
        <f>'Übersicht Schützen'!L5</f>
        <v>0</v>
      </c>
      <c r="M20" s="43">
        <f>'Übersicht Schützen'!M5</f>
        <v>0</v>
      </c>
      <c r="N20" s="43">
        <f>'Übersicht Schützen'!N5</f>
        <v>0</v>
      </c>
      <c r="O20" s="43">
        <f>'Übersicht Schützen'!O5</f>
        <v>0</v>
      </c>
      <c r="P20" s="43">
        <f>'Übersicht Schützen'!P5</f>
        <v>0</v>
      </c>
      <c r="Q20" s="43">
        <f>'Übersicht Schützen'!Q5</f>
        <v>0</v>
      </c>
      <c r="R20" s="61">
        <f>IF(Formelhilfe!O12=0,0,'Übersicht Schützen'!R5)</f>
        <v>0</v>
      </c>
      <c r="S20" s="43">
        <f t="shared" si="6"/>
        <v>0</v>
      </c>
      <c r="T20" s="61">
        <f>'Übersicht Schützen'!U5</f>
        <v>314.8</v>
      </c>
      <c r="U20" s="43">
        <f t="shared" si="7"/>
        <v>314.8</v>
      </c>
      <c r="V20" s="43">
        <f t="shared" si="9"/>
        <v>-0.39999999999997726</v>
      </c>
    </row>
    <row r="21" spans="1:22" s="53" customFormat="1" ht="18" customHeight="1" x14ac:dyDescent="0.3">
      <c r="A21" s="44">
        <v>5</v>
      </c>
      <c r="B21" s="56" t="str">
        <f>'Übersicht Schützen'!A6</f>
        <v>Thyen Kerstin</v>
      </c>
      <c r="C21" s="96" t="str">
        <f>'Übersicht Schützen'!B6</f>
        <v>Lahn I</v>
      </c>
      <c r="D21" s="57">
        <f>'Übersicht Schützen'!C6</f>
        <v>0</v>
      </c>
      <c r="E21" s="39">
        <f>'Übersicht Schützen'!D6</f>
        <v>0</v>
      </c>
      <c r="F21" s="39">
        <f>'Übersicht Schützen'!E6</f>
        <v>0</v>
      </c>
      <c r="G21" s="39">
        <f>'Übersicht Schützen'!F6</f>
        <v>314.3</v>
      </c>
      <c r="H21" s="39">
        <f>'Übersicht Schützen'!G6</f>
        <v>0</v>
      </c>
      <c r="I21" s="39">
        <f>'Übersicht Schützen'!H6</f>
        <v>0</v>
      </c>
      <c r="J21" s="58">
        <f>'Übersicht Schützen'!I6</f>
        <v>314.3</v>
      </c>
      <c r="K21" s="39">
        <f t="shared" si="8"/>
        <v>314.3</v>
      </c>
      <c r="L21" s="39">
        <f>'Übersicht Schützen'!L6</f>
        <v>0</v>
      </c>
      <c r="M21" s="39">
        <f>'Übersicht Schützen'!M6</f>
        <v>0</v>
      </c>
      <c r="N21" s="39">
        <f>'Übersicht Schützen'!N6</f>
        <v>0</v>
      </c>
      <c r="O21" s="39">
        <f>'Übersicht Schützen'!O6</f>
        <v>0</v>
      </c>
      <c r="P21" s="39">
        <f>'Übersicht Schützen'!P6</f>
        <v>0</v>
      </c>
      <c r="Q21" s="39">
        <f>'Übersicht Schützen'!Q6</f>
        <v>0</v>
      </c>
      <c r="R21" s="58">
        <f>IF(Formelhilfe!O13=0,0,'Übersicht Schützen'!R6)</f>
        <v>0</v>
      </c>
      <c r="S21" s="39">
        <f t="shared" si="6"/>
        <v>0</v>
      </c>
      <c r="T21" s="58">
        <f>'Übersicht Schützen'!U6</f>
        <v>314.3</v>
      </c>
      <c r="U21" s="39">
        <f t="shared" si="7"/>
        <v>314.3</v>
      </c>
      <c r="V21" s="39">
        <f t="shared" si="9"/>
        <v>-0.5</v>
      </c>
    </row>
    <row r="22" spans="1:22" s="53" customFormat="1" ht="18" customHeight="1" x14ac:dyDescent="0.3">
      <c r="A22" s="30">
        <v>6</v>
      </c>
      <c r="B22" s="59" t="str">
        <f>'Übersicht Schützen'!A7</f>
        <v>Deitermann Erika</v>
      </c>
      <c r="C22" s="97" t="str">
        <f>'Übersicht Schützen'!B7</f>
        <v>Werlte II</v>
      </c>
      <c r="D22" s="60">
        <f>'Übersicht Schützen'!C7</f>
        <v>0</v>
      </c>
      <c r="E22" s="43">
        <f>'Übersicht Schützen'!D7</f>
        <v>0</v>
      </c>
      <c r="F22" s="43">
        <f>'Übersicht Schützen'!E7</f>
        <v>0</v>
      </c>
      <c r="G22" s="43">
        <f>'Übersicht Schützen'!F7</f>
        <v>313.7</v>
      </c>
      <c r="H22" s="43">
        <f>'Übersicht Schützen'!G7</f>
        <v>0</v>
      </c>
      <c r="I22" s="43">
        <f>'Übersicht Schützen'!H7</f>
        <v>0</v>
      </c>
      <c r="J22" s="61">
        <f>'Übersicht Schützen'!I7</f>
        <v>313.7</v>
      </c>
      <c r="K22" s="43">
        <f t="shared" si="8"/>
        <v>313.7</v>
      </c>
      <c r="L22" s="43">
        <f>'Übersicht Schützen'!L7</f>
        <v>0</v>
      </c>
      <c r="M22" s="43">
        <f>'Übersicht Schützen'!M7</f>
        <v>0</v>
      </c>
      <c r="N22" s="43">
        <f>'Übersicht Schützen'!N7</f>
        <v>0</v>
      </c>
      <c r="O22" s="43">
        <f>'Übersicht Schützen'!O7</f>
        <v>0</v>
      </c>
      <c r="P22" s="43">
        <f>'Übersicht Schützen'!P7</f>
        <v>0</v>
      </c>
      <c r="Q22" s="43">
        <f>'Übersicht Schützen'!Q7</f>
        <v>0</v>
      </c>
      <c r="R22" s="61">
        <f>IF(Formelhilfe!O14=0,0,'Übersicht Schützen'!R7)</f>
        <v>0</v>
      </c>
      <c r="S22" s="43">
        <f t="shared" si="6"/>
        <v>0</v>
      </c>
      <c r="T22" s="61">
        <f>'Übersicht Schützen'!U7</f>
        <v>313.7</v>
      </c>
      <c r="U22" s="43">
        <f t="shared" si="7"/>
        <v>313.7</v>
      </c>
      <c r="V22" s="43">
        <f t="shared" si="9"/>
        <v>-0.60000000000002274</v>
      </c>
    </row>
    <row r="23" spans="1:22" s="53" customFormat="1" ht="18" customHeight="1" x14ac:dyDescent="0.3">
      <c r="A23" s="52">
        <v>7</v>
      </c>
      <c r="B23" s="56" t="str">
        <f>'Übersicht Schützen'!A8</f>
        <v>Terhalle Maria</v>
      </c>
      <c r="C23" s="96" t="str">
        <f>'Übersicht Schützen'!B8</f>
        <v>Börger I</v>
      </c>
      <c r="D23" s="57">
        <f>'Übersicht Schützen'!C8</f>
        <v>0</v>
      </c>
      <c r="E23" s="39">
        <f>'Übersicht Schützen'!D8</f>
        <v>0</v>
      </c>
      <c r="F23" s="39">
        <f>'Übersicht Schützen'!E8</f>
        <v>0</v>
      </c>
      <c r="G23" s="39">
        <f>'Übersicht Schützen'!F8</f>
        <v>312.3</v>
      </c>
      <c r="H23" s="39">
        <f>'Übersicht Schützen'!G8</f>
        <v>0</v>
      </c>
      <c r="I23" s="39">
        <f>'Übersicht Schützen'!H8</f>
        <v>0</v>
      </c>
      <c r="J23" s="58">
        <f>'Übersicht Schützen'!I8</f>
        <v>312.3</v>
      </c>
      <c r="K23" s="39">
        <f t="shared" si="8"/>
        <v>312.3</v>
      </c>
      <c r="L23" s="39">
        <f>'Übersicht Schützen'!L8</f>
        <v>0</v>
      </c>
      <c r="M23" s="39">
        <f>'Übersicht Schützen'!M8</f>
        <v>0</v>
      </c>
      <c r="N23" s="39">
        <f>'Übersicht Schützen'!N8</f>
        <v>0</v>
      </c>
      <c r="O23" s="39">
        <f>'Übersicht Schützen'!O8</f>
        <v>0</v>
      </c>
      <c r="P23" s="39">
        <f>'Übersicht Schützen'!P8</f>
        <v>0</v>
      </c>
      <c r="Q23" s="39">
        <f>'Übersicht Schützen'!Q8</f>
        <v>0</v>
      </c>
      <c r="R23" s="58">
        <f>IF(Formelhilfe!O15=0,0,'Übersicht Schützen'!R8)</f>
        <v>0</v>
      </c>
      <c r="S23" s="39">
        <f t="shared" si="6"/>
        <v>0</v>
      </c>
      <c r="T23" s="58">
        <f>'Übersicht Schützen'!U8</f>
        <v>312.3</v>
      </c>
      <c r="U23" s="39">
        <f t="shared" si="7"/>
        <v>312.3</v>
      </c>
      <c r="V23" s="39">
        <f t="shared" si="9"/>
        <v>-1.3999999999999773</v>
      </c>
    </row>
    <row r="24" spans="1:22" s="53" customFormat="1" ht="18" customHeight="1" x14ac:dyDescent="0.3">
      <c r="A24" s="30">
        <v>8</v>
      </c>
      <c r="B24" s="59" t="str">
        <f>'Übersicht Schützen'!A9</f>
        <v>Lammers Eva</v>
      </c>
      <c r="C24" s="97" t="str">
        <f>'Übersicht Schützen'!B9</f>
        <v>Börger I</v>
      </c>
      <c r="D24" s="60">
        <f>'Übersicht Schützen'!C9</f>
        <v>0</v>
      </c>
      <c r="E24" s="43">
        <f>'Übersicht Schützen'!D9</f>
        <v>0</v>
      </c>
      <c r="F24" s="43">
        <f>'Übersicht Schützen'!E9</f>
        <v>0</v>
      </c>
      <c r="G24" s="43">
        <f>'Übersicht Schützen'!F9</f>
        <v>312.3</v>
      </c>
      <c r="H24" s="43">
        <f>'Übersicht Schützen'!G9</f>
        <v>0</v>
      </c>
      <c r="I24" s="43">
        <f>'Übersicht Schützen'!H9</f>
        <v>0</v>
      </c>
      <c r="J24" s="61">
        <f>'Übersicht Schützen'!I9</f>
        <v>312.3</v>
      </c>
      <c r="K24" s="43">
        <f t="shared" si="8"/>
        <v>312.3</v>
      </c>
      <c r="L24" s="43">
        <f>'Übersicht Schützen'!L9</f>
        <v>0</v>
      </c>
      <c r="M24" s="43">
        <f>'Übersicht Schützen'!M9</f>
        <v>0</v>
      </c>
      <c r="N24" s="43">
        <f>'Übersicht Schützen'!N9</f>
        <v>0</v>
      </c>
      <c r="O24" s="43">
        <f>'Übersicht Schützen'!O9</f>
        <v>0</v>
      </c>
      <c r="P24" s="43">
        <f>'Übersicht Schützen'!P9</f>
        <v>0</v>
      </c>
      <c r="Q24" s="43">
        <f>'Übersicht Schützen'!Q9</f>
        <v>0</v>
      </c>
      <c r="R24" s="61">
        <f>IF(Formelhilfe!O16=0,0,'Übersicht Schützen'!R9)</f>
        <v>0</v>
      </c>
      <c r="S24" s="43">
        <f t="shared" si="6"/>
        <v>0</v>
      </c>
      <c r="T24" s="61">
        <f>'Übersicht Schützen'!U9</f>
        <v>312.3</v>
      </c>
      <c r="U24" s="43">
        <f t="shared" si="7"/>
        <v>312.3</v>
      </c>
      <c r="V24" s="43">
        <f t="shared" si="9"/>
        <v>0</v>
      </c>
    </row>
    <row r="25" spans="1:22" s="53" customFormat="1" ht="18" customHeight="1" x14ac:dyDescent="0.3">
      <c r="A25" s="44">
        <v>9</v>
      </c>
      <c r="B25" s="56" t="str">
        <f>'Übersicht Schützen'!A10</f>
        <v>Freitag Silvia</v>
      </c>
      <c r="C25" s="96" t="str">
        <f>'Übersicht Schützen'!B10</f>
        <v>Werlte II</v>
      </c>
      <c r="D25" s="57">
        <f>'Übersicht Schützen'!C10</f>
        <v>0</v>
      </c>
      <c r="E25" s="39">
        <f>'Übersicht Schützen'!D10</f>
        <v>0</v>
      </c>
      <c r="F25" s="39">
        <f>'Übersicht Schützen'!E10</f>
        <v>0</v>
      </c>
      <c r="G25" s="39">
        <f>'Übersicht Schützen'!F10</f>
        <v>312.3</v>
      </c>
      <c r="H25" s="39">
        <f>'Übersicht Schützen'!G10</f>
        <v>0</v>
      </c>
      <c r="I25" s="39">
        <f>'Übersicht Schützen'!H10</f>
        <v>0</v>
      </c>
      <c r="J25" s="58">
        <f>'Übersicht Schützen'!I10</f>
        <v>312.3</v>
      </c>
      <c r="K25" s="39">
        <f t="shared" si="8"/>
        <v>312.3</v>
      </c>
      <c r="L25" s="39">
        <f>'Übersicht Schützen'!L10</f>
        <v>0</v>
      </c>
      <c r="M25" s="39">
        <f>'Übersicht Schützen'!M10</f>
        <v>0</v>
      </c>
      <c r="N25" s="39">
        <f>'Übersicht Schützen'!N10</f>
        <v>0</v>
      </c>
      <c r="O25" s="39">
        <f>'Übersicht Schützen'!O10</f>
        <v>0</v>
      </c>
      <c r="P25" s="39">
        <f>'Übersicht Schützen'!P10</f>
        <v>0</v>
      </c>
      <c r="Q25" s="39">
        <f>'Übersicht Schützen'!Q10</f>
        <v>0</v>
      </c>
      <c r="R25" s="58">
        <f>IF(Formelhilfe!O17=0,0,'Übersicht Schützen'!R10)</f>
        <v>0</v>
      </c>
      <c r="S25" s="39">
        <f t="shared" si="6"/>
        <v>0</v>
      </c>
      <c r="T25" s="58">
        <f>'Übersicht Schützen'!U10</f>
        <v>312.3</v>
      </c>
      <c r="U25" s="39">
        <f t="shared" si="7"/>
        <v>312.3</v>
      </c>
      <c r="V25" s="39">
        <f t="shared" si="9"/>
        <v>0</v>
      </c>
    </row>
    <row r="26" spans="1:22" s="53" customFormat="1" ht="18" customHeight="1" x14ac:dyDescent="0.3">
      <c r="A26" s="54">
        <v>10</v>
      </c>
      <c r="B26" s="59" t="str">
        <f>'Übersicht Schützen'!A11</f>
        <v>Benten Waltraud</v>
      </c>
      <c r="C26" s="97" t="str">
        <f>'Übersicht Schützen'!B11</f>
        <v>Lahn I</v>
      </c>
      <c r="D26" s="60">
        <f>'Übersicht Schützen'!C11</f>
        <v>0</v>
      </c>
      <c r="E26" s="43">
        <f>'Übersicht Schützen'!D11</f>
        <v>0</v>
      </c>
      <c r="F26" s="43">
        <f>'Übersicht Schützen'!E11</f>
        <v>0</v>
      </c>
      <c r="G26" s="43">
        <f>'Übersicht Schützen'!F11</f>
        <v>311.8</v>
      </c>
      <c r="H26" s="43">
        <f>'Übersicht Schützen'!G11</f>
        <v>0</v>
      </c>
      <c r="I26" s="43">
        <f>'Übersicht Schützen'!H11</f>
        <v>0</v>
      </c>
      <c r="J26" s="61">
        <f>'Übersicht Schützen'!I11</f>
        <v>311.8</v>
      </c>
      <c r="K26" s="43">
        <f t="shared" si="8"/>
        <v>311.8</v>
      </c>
      <c r="L26" s="43">
        <f>'Übersicht Schützen'!L11</f>
        <v>0</v>
      </c>
      <c r="M26" s="43">
        <f>'Übersicht Schützen'!M11</f>
        <v>0</v>
      </c>
      <c r="N26" s="43">
        <f>'Übersicht Schützen'!N11</f>
        <v>0</v>
      </c>
      <c r="O26" s="43">
        <f>'Übersicht Schützen'!O11</f>
        <v>0</v>
      </c>
      <c r="P26" s="43">
        <f>'Übersicht Schützen'!P11</f>
        <v>0</v>
      </c>
      <c r="Q26" s="43">
        <f>'Übersicht Schützen'!Q11</f>
        <v>0</v>
      </c>
      <c r="R26" s="61">
        <f>IF(Formelhilfe!O18=0,0,'Übersicht Schützen'!R11)</f>
        <v>0</v>
      </c>
      <c r="S26" s="43">
        <f t="shared" si="6"/>
        <v>0</v>
      </c>
      <c r="T26" s="61">
        <f>'Übersicht Schützen'!U11</f>
        <v>311.8</v>
      </c>
      <c r="U26" s="43">
        <f t="shared" si="7"/>
        <v>311.8</v>
      </c>
      <c r="V26" s="43">
        <f t="shared" si="9"/>
        <v>-0.5</v>
      </c>
    </row>
    <row r="27" spans="1:22" s="53" customFormat="1" ht="18" customHeight="1" x14ac:dyDescent="0.3">
      <c r="A27" s="52">
        <v>11</v>
      </c>
      <c r="B27" s="56" t="str">
        <f>'Übersicht Schützen'!A12</f>
        <v>Kronabel Thea</v>
      </c>
      <c r="C27" s="96" t="str">
        <f>'Übersicht Schützen'!B12</f>
        <v>Börger I</v>
      </c>
      <c r="D27" s="57">
        <f>'Übersicht Schützen'!C12</f>
        <v>0</v>
      </c>
      <c r="E27" s="39">
        <f>'Übersicht Schützen'!D12</f>
        <v>0</v>
      </c>
      <c r="F27" s="39">
        <f>'Übersicht Schützen'!E12</f>
        <v>0</v>
      </c>
      <c r="G27" s="39">
        <f>'Übersicht Schützen'!F12</f>
        <v>311.5</v>
      </c>
      <c r="H27" s="39">
        <f>'Übersicht Schützen'!G12</f>
        <v>0</v>
      </c>
      <c r="I27" s="39">
        <f>'Übersicht Schützen'!H12</f>
        <v>0</v>
      </c>
      <c r="J27" s="58">
        <f>'Übersicht Schützen'!I12</f>
        <v>311.5</v>
      </c>
      <c r="K27" s="39">
        <f t="shared" si="8"/>
        <v>311.5</v>
      </c>
      <c r="L27" s="39">
        <f>'Übersicht Schützen'!L12</f>
        <v>0</v>
      </c>
      <c r="M27" s="39">
        <f>'Übersicht Schützen'!M12</f>
        <v>0</v>
      </c>
      <c r="N27" s="39">
        <f>'Übersicht Schützen'!N12</f>
        <v>0</v>
      </c>
      <c r="O27" s="39">
        <f>'Übersicht Schützen'!O12</f>
        <v>0</v>
      </c>
      <c r="P27" s="39">
        <f>'Übersicht Schützen'!P12</f>
        <v>0</v>
      </c>
      <c r="Q27" s="39">
        <f>'Übersicht Schützen'!Q12</f>
        <v>0</v>
      </c>
      <c r="R27" s="58">
        <f>IF(Formelhilfe!O19=0,0,'Übersicht Schützen'!R12)</f>
        <v>0</v>
      </c>
      <c r="S27" s="39">
        <f t="shared" si="6"/>
        <v>0</v>
      </c>
      <c r="T27" s="58">
        <f>'Übersicht Schützen'!U12</f>
        <v>311.5</v>
      </c>
      <c r="U27" s="39">
        <f t="shared" si="7"/>
        <v>311.5</v>
      </c>
      <c r="V27" s="39">
        <f t="shared" si="9"/>
        <v>-0.30000000000001137</v>
      </c>
    </row>
    <row r="28" spans="1:22" s="53" customFormat="1" ht="18" customHeight="1" x14ac:dyDescent="0.3">
      <c r="A28" s="30">
        <v>12</v>
      </c>
      <c r="B28" s="59" t="str">
        <f>'Übersicht Schützen'!A13</f>
        <v>Gerdes Angela</v>
      </c>
      <c r="C28" s="97" t="str">
        <f>'Übersicht Schützen'!B13</f>
        <v>Lorup I</v>
      </c>
      <c r="D28" s="60">
        <f>'Übersicht Schützen'!C13</f>
        <v>0</v>
      </c>
      <c r="E28" s="43">
        <f>'Übersicht Schützen'!D13</f>
        <v>0</v>
      </c>
      <c r="F28" s="43">
        <f>'Übersicht Schützen'!E13</f>
        <v>0</v>
      </c>
      <c r="G28" s="43">
        <f>'Übersicht Schützen'!F13</f>
        <v>311.10000000000002</v>
      </c>
      <c r="H28" s="43">
        <f>'Übersicht Schützen'!G13</f>
        <v>0</v>
      </c>
      <c r="I28" s="43">
        <f>'Übersicht Schützen'!H13</f>
        <v>0</v>
      </c>
      <c r="J28" s="61">
        <f>'Übersicht Schützen'!I13</f>
        <v>311.10000000000002</v>
      </c>
      <c r="K28" s="43">
        <f t="shared" si="8"/>
        <v>311.10000000000002</v>
      </c>
      <c r="L28" s="43">
        <f>'Übersicht Schützen'!L13</f>
        <v>0</v>
      </c>
      <c r="M28" s="43">
        <f>'Übersicht Schützen'!M13</f>
        <v>0</v>
      </c>
      <c r="N28" s="43">
        <f>'Übersicht Schützen'!N13</f>
        <v>0</v>
      </c>
      <c r="O28" s="43">
        <f>'Übersicht Schützen'!O13</f>
        <v>0</v>
      </c>
      <c r="P28" s="43">
        <f>'Übersicht Schützen'!P13</f>
        <v>0</v>
      </c>
      <c r="Q28" s="43">
        <f>'Übersicht Schützen'!Q13</f>
        <v>0</v>
      </c>
      <c r="R28" s="61">
        <f>IF(Formelhilfe!O20=0,0,'Übersicht Schützen'!R13)</f>
        <v>0</v>
      </c>
      <c r="S28" s="43">
        <f t="shared" si="6"/>
        <v>0</v>
      </c>
      <c r="T28" s="61">
        <f>'Übersicht Schützen'!U13</f>
        <v>311.10000000000002</v>
      </c>
      <c r="U28" s="43">
        <f t="shared" si="7"/>
        <v>311.10000000000002</v>
      </c>
      <c r="V28" s="43">
        <f t="shared" si="9"/>
        <v>-0.39999999999997726</v>
      </c>
    </row>
    <row r="29" spans="1:22" s="53" customFormat="1" ht="18" customHeight="1" x14ac:dyDescent="0.3">
      <c r="A29" s="52">
        <v>13</v>
      </c>
      <c r="B29" s="56" t="str">
        <f>'Übersicht Schützen'!A14</f>
        <v>Hackmann Irmgard</v>
      </c>
      <c r="C29" s="96" t="str">
        <f>'Übersicht Schützen'!B14</f>
        <v>Lorup I</v>
      </c>
      <c r="D29" s="57">
        <f>'Übersicht Schützen'!C14</f>
        <v>0</v>
      </c>
      <c r="E29" s="39">
        <f>'Übersicht Schützen'!D14</f>
        <v>0</v>
      </c>
      <c r="F29" s="39">
        <f>'Übersicht Schützen'!E14</f>
        <v>0</v>
      </c>
      <c r="G29" s="39">
        <f>'Übersicht Schützen'!F14</f>
        <v>311</v>
      </c>
      <c r="H29" s="39">
        <f>'Übersicht Schützen'!G14</f>
        <v>0</v>
      </c>
      <c r="I29" s="39">
        <f>'Übersicht Schützen'!H14</f>
        <v>0</v>
      </c>
      <c r="J29" s="58">
        <f>'Übersicht Schützen'!I14</f>
        <v>311</v>
      </c>
      <c r="K29" s="39">
        <f t="shared" si="8"/>
        <v>311</v>
      </c>
      <c r="L29" s="39">
        <f>'Übersicht Schützen'!L14</f>
        <v>0</v>
      </c>
      <c r="M29" s="39">
        <f>'Übersicht Schützen'!M14</f>
        <v>0</v>
      </c>
      <c r="N29" s="39">
        <f>'Übersicht Schützen'!N14</f>
        <v>0</v>
      </c>
      <c r="O29" s="39">
        <f>'Übersicht Schützen'!O14</f>
        <v>0</v>
      </c>
      <c r="P29" s="39">
        <f>'Übersicht Schützen'!P14</f>
        <v>0</v>
      </c>
      <c r="Q29" s="39">
        <f>'Übersicht Schützen'!Q14</f>
        <v>0</v>
      </c>
      <c r="R29" s="58">
        <f>IF(Formelhilfe!O21=0,0,'Übersicht Schützen'!R14)</f>
        <v>0</v>
      </c>
      <c r="S29" s="39">
        <f t="shared" si="6"/>
        <v>0</v>
      </c>
      <c r="T29" s="58">
        <f>'Übersicht Schützen'!U14</f>
        <v>311</v>
      </c>
      <c r="U29" s="39">
        <f t="shared" si="7"/>
        <v>311</v>
      </c>
      <c r="V29" s="39">
        <f t="shared" si="9"/>
        <v>-0.10000000000002274</v>
      </c>
    </row>
    <row r="30" spans="1:22" s="53" customFormat="1" ht="18" customHeight="1" x14ac:dyDescent="0.3">
      <c r="A30" s="54">
        <v>14</v>
      </c>
      <c r="B30" s="59" t="str">
        <f>'Übersicht Schützen'!A15</f>
        <v>Möhlenkamp Doris</v>
      </c>
      <c r="C30" s="97" t="str">
        <f>'Übersicht Schützen'!B15</f>
        <v>Sögel IV</v>
      </c>
      <c r="D30" s="60">
        <f>'Übersicht Schützen'!C15</f>
        <v>0</v>
      </c>
      <c r="E30" s="43">
        <f>'Übersicht Schützen'!D15</f>
        <v>0</v>
      </c>
      <c r="F30" s="43">
        <f>'Übersicht Schützen'!E15</f>
        <v>0</v>
      </c>
      <c r="G30" s="43">
        <f>'Übersicht Schützen'!F15</f>
        <v>309</v>
      </c>
      <c r="H30" s="43">
        <f>'Übersicht Schützen'!G15</f>
        <v>0</v>
      </c>
      <c r="I30" s="43">
        <f>'Übersicht Schützen'!H15</f>
        <v>0</v>
      </c>
      <c r="J30" s="61">
        <f>'Übersicht Schützen'!I15</f>
        <v>309</v>
      </c>
      <c r="K30" s="43">
        <f t="shared" si="8"/>
        <v>309</v>
      </c>
      <c r="L30" s="43">
        <f>'Übersicht Schützen'!L15</f>
        <v>0</v>
      </c>
      <c r="M30" s="43">
        <f>'Übersicht Schützen'!M15</f>
        <v>0</v>
      </c>
      <c r="N30" s="43">
        <f>'Übersicht Schützen'!N15</f>
        <v>0</v>
      </c>
      <c r="O30" s="43">
        <f>'Übersicht Schützen'!O15</f>
        <v>0</v>
      </c>
      <c r="P30" s="43">
        <f>'Übersicht Schützen'!P15</f>
        <v>0</v>
      </c>
      <c r="Q30" s="43">
        <f>'Übersicht Schützen'!Q15</f>
        <v>0</v>
      </c>
      <c r="R30" s="61">
        <f>IF(Formelhilfe!O22=0,0,'Übersicht Schützen'!R15)</f>
        <v>0</v>
      </c>
      <c r="S30" s="43">
        <f t="shared" si="6"/>
        <v>0</v>
      </c>
      <c r="T30" s="61">
        <f>'Übersicht Schützen'!U15</f>
        <v>309</v>
      </c>
      <c r="U30" s="43">
        <f t="shared" si="7"/>
        <v>309</v>
      </c>
      <c r="V30" s="43">
        <f t="shared" si="9"/>
        <v>-2</v>
      </c>
    </row>
    <row r="31" spans="1:22" s="53" customFormat="1" ht="18" customHeight="1" x14ac:dyDescent="0.3">
      <c r="A31" s="44">
        <v>15</v>
      </c>
      <c r="B31" s="56" t="str">
        <f>'Übersicht Schützen'!A16</f>
        <v>Pranger Michaela</v>
      </c>
      <c r="C31" s="96" t="str">
        <f>'Übersicht Schützen'!B16</f>
        <v>Sögel IV</v>
      </c>
      <c r="D31" s="57">
        <f>'Übersicht Schützen'!C16</f>
        <v>0</v>
      </c>
      <c r="E31" s="39">
        <f>'Übersicht Schützen'!D16</f>
        <v>0</v>
      </c>
      <c r="F31" s="39">
        <f>'Übersicht Schützen'!E16</f>
        <v>0</v>
      </c>
      <c r="G31" s="39">
        <f>'Übersicht Schützen'!F16</f>
        <v>308.7</v>
      </c>
      <c r="H31" s="39">
        <f>'Übersicht Schützen'!G16</f>
        <v>0</v>
      </c>
      <c r="I31" s="39">
        <f>'Übersicht Schützen'!H16</f>
        <v>0</v>
      </c>
      <c r="J31" s="58">
        <f>'Übersicht Schützen'!I16</f>
        <v>308.7</v>
      </c>
      <c r="K31" s="39">
        <f t="shared" si="8"/>
        <v>308.7</v>
      </c>
      <c r="L31" s="39">
        <f>'Übersicht Schützen'!L16</f>
        <v>0</v>
      </c>
      <c r="M31" s="39">
        <f>'Übersicht Schützen'!M16</f>
        <v>0</v>
      </c>
      <c r="N31" s="39">
        <f>'Übersicht Schützen'!N16</f>
        <v>0</v>
      </c>
      <c r="O31" s="39">
        <f>'Übersicht Schützen'!O16</f>
        <v>0</v>
      </c>
      <c r="P31" s="39">
        <f>'Übersicht Schützen'!P16</f>
        <v>0</v>
      </c>
      <c r="Q31" s="39">
        <f>'Übersicht Schützen'!Q16</f>
        <v>0</v>
      </c>
      <c r="R31" s="58">
        <f>IF(Formelhilfe!O23=0,0,'Übersicht Schützen'!R16)</f>
        <v>0</v>
      </c>
      <c r="S31" s="39">
        <f t="shared" si="6"/>
        <v>0</v>
      </c>
      <c r="T31" s="58">
        <f>'Übersicht Schützen'!U16</f>
        <v>308.7</v>
      </c>
      <c r="U31" s="39">
        <f t="shared" si="7"/>
        <v>308.7</v>
      </c>
      <c r="V31" s="39">
        <f t="shared" si="9"/>
        <v>-0.30000000000001137</v>
      </c>
    </row>
    <row r="32" spans="1:22" s="53" customFormat="1" ht="18" customHeight="1" x14ac:dyDescent="0.3">
      <c r="A32" s="30">
        <v>16</v>
      </c>
      <c r="B32" s="59" t="str">
        <f>'Übersicht Schützen'!A17</f>
        <v>Trempeck Olga</v>
      </c>
      <c r="C32" s="97" t="str">
        <f>'Übersicht Schützen'!B17</f>
        <v>Sögel IV</v>
      </c>
      <c r="D32" s="60">
        <f>'Übersicht Schützen'!C17</f>
        <v>0</v>
      </c>
      <c r="E32" s="43">
        <f>'Übersicht Schützen'!D17</f>
        <v>0</v>
      </c>
      <c r="F32" s="43">
        <f>'Übersicht Schützen'!E17</f>
        <v>0</v>
      </c>
      <c r="G32" s="43">
        <f>'Übersicht Schützen'!F17</f>
        <v>307.3</v>
      </c>
      <c r="H32" s="43">
        <f>'Übersicht Schützen'!G17</f>
        <v>0</v>
      </c>
      <c r="I32" s="43">
        <f>'Übersicht Schützen'!H17</f>
        <v>0</v>
      </c>
      <c r="J32" s="61">
        <f>'Übersicht Schützen'!I17</f>
        <v>307.3</v>
      </c>
      <c r="K32" s="43">
        <f t="shared" si="8"/>
        <v>307.3</v>
      </c>
      <c r="L32" s="43">
        <f>'Übersicht Schützen'!L17</f>
        <v>0</v>
      </c>
      <c r="M32" s="43">
        <f>'Übersicht Schützen'!M17</f>
        <v>0</v>
      </c>
      <c r="N32" s="43">
        <f>'Übersicht Schützen'!N17</f>
        <v>0</v>
      </c>
      <c r="O32" s="43">
        <f>'Übersicht Schützen'!O17</f>
        <v>0</v>
      </c>
      <c r="P32" s="43">
        <f>'Übersicht Schützen'!P17</f>
        <v>0</v>
      </c>
      <c r="Q32" s="43">
        <f>'Übersicht Schützen'!Q17</f>
        <v>0</v>
      </c>
      <c r="R32" s="61">
        <f>IF(Formelhilfe!O24=0,0,'Übersicht Schützen'!R17)</f>
        <v>0</v>
      </c>
      <c r="S32" s="43">
        <f t="shared" si="6"/>
        <v>0</v>
      </c>
      <c r="T32" s="61">
        <f>'Übersicht Schützen'!U17</f>
        <v>307.3</v>
      </c>
      <c r="U32" s="43">
        <f t="shared" si="7"/>
        <v>307.3</v>
      </c>
      <c r="V32" s="43">
        <f t="shared" si="9"/>
        <v>-1.3999999999999773</v>
      </c>
    </row>
    <row r="33" spans="1:44" s="53" customFormat="1" ht="18" customHeight="1" x14ac:dyDescent="0.3">
      <c r="A33" s="52">
        <v>17</v>
      </c>
      <c r="B33" s="56" t="str">
        <f>'Übersicht Schützen'!A18</f>
        <v>Pranger Anne</v>
      </c>
      <c r="C33" s="96" t="str">
        <f>'Übersicht Schützen'!B18</f>
        <v>Sögel IV</v>
      </c>
      <c r="D33" s="57">
        <f>'Übersicht Schützen'!C18</f>
        <v>0</v>
      </c>
      <c r="E33" s="39">
        <f>'Übersicht Schützen'!D18</f>
        <v>0</v>
      </c>
      <c r="F33" s="39">
        <f>'Übersicht Schützen'!E18</f>
        <v>0</v>
      </c>
      <c r="G33" s="39">
        <f>'Übersicht Schützen'!F18</f>
        <v>307.3</v>
      </c>
      <c r="H33" s="39">
        <f>'Übersicht Schützen'!G18</f>
        <v>0</v>
      </c>
      <c r="I33" s="39">
        <f>'Übersicht Schützen'!H18</f>
        <v>0</v>
      </c>
      <c r="J33" s="58">
        <f>'Übersicht Schützen'!I18</f>
        <v>307.3</v>
      </c>
      <c r="K33" s="39">
        <f t="shared" si="8"/>
        <v>307.3</v>
      </c>
      <c r="L33" s="39">
        <f>'Übersicht Schützen'!L18</f>
        <v>0</v>
      </c>
      <c r="M33" s="39">
        <f>'Übersicht Schützen'!M18</f>
        <v>0</v>
      </c>
      <c r="N33" s="39">
        <f>'Übersicht Schützen'!N18</f>
        <v>0</v>
      </c>
      <c r="O33" s="39">
        <f>'Übersicht Schützen'!O18</f>
        <v>0</v>
      </c>
      <c r="P33" s="39">
        <f>'Übersicht Schützen'!P18</f>
        <v>0</v>
      </c>
      <c r="Q33" s="39">
        <f>'Übersicht Schützen'!Q18</f>
        <v>0</v>
      </c>
      <c r="R33" s="58">
        <f>IF(Formelhilfe!O25=0,0,'Übersicht Schützen'!R18)</f>
        <v>0</v>
      </c>
      <c r="S33" s="39">
        <f t="shared" si="6"/>
        <v>0</v>
      </c>
      <c r="T33" s="58">
        <f>'Übersicht Schützen'!U18</f>
        <v>307.3</v>
      </c>
      <c r="U33" s="39">
        <f t="shared" si="7"/>
        <v>307.3</v>
      </c>
      <c r="V33" s="39">
        <f t="shared" si="9"/>
        <v>0</v>
      </c>
    </row>
    <row r="34" spans="1:44" s="53" customFormat="1" ht="18" customHeight="1" x14ac:dyDescent="0.3">
      <c r="A34" s="30">
        <v>18</v>
      </c>
      <c r="B34" s="59" t="str">
        <f>'Übersicht Schützen'!A19</f>
        <v>Kossenjans Rita</v>
      </c>
      <c r="C34" s="97" t="str">
        <f>'Übersicht Schützen'!B19</f>
        <v>Börger I</v>
      </c>
      <c r="D34" s="60">
        <f>'Übersicht Schützen'!C19</f>
        <v>0</v>
      </c>
      <c r="E34" s="43">
        <f>'Übersicht Schützen'!D19</f>
        <v>0</v>
      </c>
      <c r="F34" s="43">
        <f>'Übersicht Schützen'!E19</f>
        <v>0</v>
      </c>
      <c r="G34" s="43">
        <f>'Übersicht Schützen'!F19</f>
        <v>306.89999999999998</v>
      </c>
      <c r="H34" s="43">
        <f>'Übersicht Schützen'!G19</f>
        <v>0</v>
      </c>
      <c r="I34" s="43">
        <f>'Übersicht Schützen'!H19</f>
        <v>0</v>
      </c>
      <c r="J34" s="61">
        <f>'Übersicht Schützen'!I19</f>
        <v>306.89999999999998</v>
      </c>
      <c r="K34" s="43">
        <f t="shared" si="8"/>
        <v>306.89999999999998</v>
      </c>
      <c r="L34" s="43">
        <f>'Übersicht Schützen'!L19</f>
        <v>0</v>
      </c>
      <c r="M34" s="43">
        <f>'Übersicht Schützen'!M19</f>
        <v>0</v>
      </c>
      <c r="N34" s="43">
        <f>'Übersicht Schützen'!N19</f>
        <v>0</v>
      </c>
      <c r="O34" s="43">
        <f>'Übersicht Schützen'!O19</f>
        <v>0</v>
      </c>
      <c r="P34" s="43">
        <f>'Übersicht Schützen'!P19</f>
        <v>0</v>
      </c>
      <c r="Q34" s="43">
        <f>'Übersicht Schützen'!Q19</f>
        <v>0</v>
      </c>
      <c r="R34" s="61">
        <f>IF(Formelhilfe!O26=0,0,'Übersicht Schützen'!R19)</f>
        <v>0</v>
      </c>
      <c r="S34" s="43">
        <f t="shared" si="6"/>
        <v>0</v>
      </c>
      <c r="T34" s="61">
        <f>'Übersicht Schützen'!U19</f>
        <v>306.89999999999998</v>
      </c>
      <c r="U34" s="43">
        <f t="shared" si="7"/>
        <v>306.89999999999998</v>
      </c>
      <c r="V34" s="43">
        <f t="shared" si="9"/>
        <v>-0.40000000000003411</v>
      </c>
      <c r="AB34" s="62"/>
      <c r="AO34" s="63"/>
      <c r="AP34" s="63"/>
      <c r="AQ34" s="63"/>
      <c r="AR34" s="63"/>
    </row>
    <row r="35" spans="1:44" s="53" customFormat="1" ht="18" customHeight="1" x14ac:dyDescent="0.3">
      <c r="A35" s="44">
        <v>19</v>
      </c>
      <c r="B35" s="56" t="str">
        <f>'Übersicht Schützen'!A20</f>
        <v>Runde Heike</v>
      </c>
      <c r="C35" s="96" t="str">
        <f>'Übersicht Schützen'!B20</f>
        <v>Neubörger I</v>
      </c>
      <c r="D35" s="57">
        <f>'Übersicht Schützen'!C20</f>
        <v>0</v>
      </c>
      <c r="E35" s="39">
        <f>'Übersicht Schützen'!D20</f>
        <v>0</v>
      </c>
      <c r="F35" s="39">
        <f>'Übersicht Schützen'!E20</f>
        <v>0</v>
      </c>
      <c r="G35" s="39">
        <f>'Übersicht Schützen'!F20</f>
        <v>306.7</v>
      </c>
      <c r="H35" s="39">
        <f>'Übersicht Schützen'!G20</f>
        <v>0</v>
      </c>
      <c r="I35" s="39">
        <f>'Übersicht Schützen'!H20</f>
        <v>0</v>
      </c>
      <c r="J35" s="58">
        <f>'Übersicht Schützen'!I20</f>
        <v>306.7</v>
      </c>
      <c r="K35" s="39">
        <f t="shared" si="8"/>
        <v>306.7</v>
      </c>
      <c r="L35" s="39">
        <f>'Übersicht Schützen'!L20</f>
        <v>0</v>
      </c>
      <c r="M35" s="39">
        <f>'Übersicht Schützen'!M20</f>
        <v>0</v>
      </c>
      <c r="N35" s="39">
        <f>'Übersicht Schützen'!N20</f>
        <v>0</v>
      </c>
      <c r="O35" s="39">
        <f>'Übersicht Schützen'!O20</f>
        <v>0</v>
      </c>
      <c r="P35" s="39">
        <f>'Übersicht Schützen'!P20</f>
        <v>0</v>
      </c>
      <c r="Q35" s="39">
        <f>'Übersicht Schützen'!Q20</f>
        <v>0</v>
      </c>
      <c r="R35" s="58">
        <f>IF(Formelhilfe!O27=0,0,'Übersicht Schützen'!R20)</f>
        <v>0</v>
      </c>
      <c r="S35" s="39">
        <f t="shared" si="6"/>
        <v>0</v>
      </c>
      <c r="T35" s="58">
        <f>'Übersicht Schützen'!U20</f>
        <v>306.7</v>
      </c>
      <c r="U35" s="39">
        <f t="shared" si="7"/>
        <v>306.7</v>
      </c>
      <c r="V35" s="39">
        <f t="shared" si="9"/>
        <v>-0.19999999999998863</v>
      </c>
    </row>
    <row r="36" spans="1:44" s="53" customFormat="1" ht="18" customHeight="1" x14ac:dyDescent="0.3">
      <c r="A36" s="54">
        <v>20</v>
      </c>
      <c r="B36" s="59" t="str">
        <f>'Übersicht Schützen'!A21</f>
        <v>Wübben Manuela</v>
      </c>
      <c r="C36" s="97" t="str">
        <f>'Übersicht Schützen'!B21</f>
        <v>Sögel IV</v>
      </c>
      <c r="D36" s="60">
        <f>'Übersicht Schützen'!C21</f>
        <v>0</v>
      </c>
      <c r="E36" s="43">
        <f>'Übersicht Schützen'!D21</f>
        <v>0</v>
      </c>
      <c r="F36" s="43">
        <f>'Übersicht Schützen'!E21</f>
        <v>0</v>
      </c>
      <c r="G36" s="43">
        <f>'Übersicht Schützen'!F21</f>
        <v>306.2</v>
      </c>
      <c r="H36" s="43">
        <f>'Übersicht Schützen'!G21</f>
        <v>0</v>
      </c>
      <c r="I36" s="43">
        <f>'Übersicht Schützen'!H21</f>
        <v>0</v>
      </c>
      <c r="J36" s="61">
        <f>'Übersicht Schützen'!I21</f>
        <v>306.2</v>
      </c>
      <c r="K36" s="43">
        <f t="shared" si="8"/>
        <v>306.2</v>
      </c>
      <c r="L36" s="43">
        <f>'Übersicht Schützen'!L21</f>
        <v>0</v>
      </c>
      <c r="M36" s="43">
        <f>'Übersicht Schützen'!M21</f>
        <v>0</v>
      </c>
      <c r="N36" s="43">
        <f>'Übersicht Schützen'!N21</f>
        <v>0</v>
      </c>
      <c r="O36" s="43">
        <f>'Übersicht Schützen'!O21</f>
        <v>0</v>
      </c>
      <c r="P36" s="43">
        <f>'Übersicht Schützen'!P21</f>
        <v>0</v>
      </c>
      <c r="Q36" s="43">
        <f>'Übersicht Schützen'!Q21</f>
        <v>0</v>
      </c>
      <c r="R36" s="61">
        <f>IF(Formelhilfe!O28=0,0,'Übersicht Schützen'!R21)</f>
        <v>0</v>
      </c>
      <c r="S36" s="43">
        <f t="shared" si="6"/>
        <v>0</v>
      </c>
      <c r="T36" s="61">
        <f>'Übersicht Schützen'!U21</f>
        <v>306.2</v>
      </c>
      <c r="U36" s="43">
        <f t="shared" si="7"/>
        <v>306.2</v>
      </c>
      <c r="V36" s="43">
        <f t="shared" si="9"/>
        <v>-0.5</v>
      </c>
    </row>
    <row r="37" spans="1:44" s="53" customFormat="1" ht="18" customHeight="1" x14ac:dyDescent="0.3">
      <c r="A37" s="52">
        <v>21</v>
      </c>
      <c r="B37" s="56" t="str">
        <f>'Übersicht Schützen'!A22</f>
        <v>Hüntelmann Agnes</v>
      </c>
      <c r="C37" s="96" t="str">
        <f>'Übersicht Schützen'!B22</f>
        <v>Lahn I</v>
      </c>
      <c r="D37" s="57">
        <f>'Übersicht Schützen'!C22</f>
        <v>0</v>
      </c>
      <c r="E37" s="39">
        <f>'Übersicht Schützen'!D22</f>
        <v>0</v>
      </c>
      <c r="F37" s="39">
        <f>'Übersicht Schützen'!E22</f>
        <v>0</v>
      </c>
      <c r="G37" s="39">
        <f>'Übersicht Schützen'!F22</f>
        <v>304.2</v>
      </c>
      <c r="H37" s="39">
        <f>'Übersicht Schützen'!G22</f>
        <v>0</v>
      </c>
      <c r="I37" s="39">
        <f>'Übersicht Schützen'!H22</f>
        <v>0</v>
      </c>
      <c r="J37" s="58">
        <f>'Übersicht Schützen'!I22</f>
        <v>304.2</v>
      </c>
      <c r="K37" s="39">
        <f t="shared" si="8"/>
        <v>304.2</v>
      </c>
      <c r="L37" s="39">
        <f>'Übersicht Schützen'!L22</f>
        <v>0</v>
      </c>
      <c r="M37" s="39">
        <f>'Übersicht Schützen'!M22</f>
        <v>0</v>
      </c>
      <c r="N37" s="39">
        <f>'Übersicht Schützen'!N22</f>
        <v>0</v>
      </c>
      <c r="O37" s="39">
        <f>'Übersicht Schützen'!O22</f>
        <v>0</v>
      </c>
      <c r="P37" s="39">
        <f>'Übersicht Schützen'!P22</f>
        <v>0</v>
      </c>
      <c r="Q37" s="39">
        <f>'Übersicht Schützen'!Q22</f>
        <v>0</v>
      </c>
      <c r="R37" s="58">
        <f>IF(Formelhilfe!O29=0,0,'Übersicht Schützen'!R22)</f>
        <v>0</v>
      </c>
      <c r="S37" s="39">
        <f t="shared" si="6"/>
        <v>0</v>
      </c>
      <c r="T37" s="58">
        <f>'Übersicht Schützen'!U22</f>
        <v>304.2</v>
      </c>
      <c r="U37" s="39">
        <f t="shared" si="7"/>
        <v>304.2</v>
      </c>
      <c r="V37" s="39">
        <f t="shared" si="9"/>
        <v>-2</v>
      </c>
    </row>
    <row r="38" spans="1:44" s="53" customFormat="1" ht="18" customHeight="1" x14ac:dyDescent="0.3">
      <c r="A38" s="30">
        <v>22</v>
      </c>
      <c r="B38" s="59" t="str">
        <f>'Übersicht Schützen'!A23</f>
        <v>Jansen Angelika</v>
      </c>
      <c r="C38" s="97" t="str">
        <f>'Übersicht Schützen'!B23</f>
        <v>Neubörger I</v>
      </c>
      <c r="D38" s="60">
        <f>'Übersicht Schützen'!C23</f>
        <v>0</v>
      </c>
      <c r="E38" s="43">
        <f>'Übersicht Schützen'!D23</f>
        <v>0</v>
      </c>
      <c r="F38" s="43">
        <f>'Übersicht Schützen'!E23</f>
        <v>0</v>
      </c>
      <c r="G38" s="43">
        <f>'Übersicht Schützen'!F23</f>
        <v>302.2</v>
      </c>
      <c r="H38" s="43">
        <f>'Übersicht Schützen'!G23</f>
        <v>0</v>
      </c>
      <c r="I38" s="43">
        <f>'Übersicht Schützen'!H23</f>
        <v>0</v>
      </c>
      <c r="J38" s="61">
        <f>'Übersicht Schützen'!I23</f>
        <v>302.2</v>
      </c>
      <c r="K38" s="43">
        <f t="shared" si="8"/>
        <v>302.2</v>
      </c>
      <c r="L38" s="43">
        <f>'Übersicht Schützen'!L23</f>
        <v>0</v>
      </c>
      <c r="M38" s="43">
        <f>'Übersicht Schützen'!M23</f>
        <v>0</v>
      </c>
      <c r="N38" s="43">
        <f>'Übersicht Schützen'!N23</f>
        <v>0</v>
      </c>
      <c r="O38" s="43">
        <f>'Übersicht Schützen'!O23</f>
        <v>0</v>
      </c>
      <c r="P38" s="43">
        <f>'Übersicht Schützen'!P23</f>
        <v>0</v>
      </c>
      <c r="Q38" s="43">
        <f>'Übersicht Schützen'!Q23</f>
        <v>0</v>
      </c>
      <c r="R38" s="61">
        <f>IF(Formelhilfe!O30=0,0,'Übersicht Schützen'!R23)</f>
        <v>0</v>
      </c>
      <c r="S38" s="43">
        <f t="shared" si="6"/>
        <v>0</v>
      </c>
      <c r="T38" s="61">
        <f>'Übersicht Schützen'!U23</f>
        <v>302.2</v>
      </c>
      <c r="U38" s="43">
        <f t="shared" si="7"/>
        <v>302.2</v>
      </c>
      <c r="V38" s="43">
        <f t="shared" si="9"/>
        <v>-2</v>
      </c>
    </row>
    <row r="39" spans="1:44" s="53" customFormat="1" ht="18" customHeight="1" x14ac:dyDescent="0.3">
      <c r="A39" s="52">
        <v>23</v>
      </c>
      <c r="B39" s="56" t="str">
        <f>'Übersicht Schützen'!A24</f>
        <v>Kensinger Elvira</v>
      </c>
      <c r="C39" s="96" t="str">
        <f>'Übersicht Schützen'!B24</f>
        <v>Werlte II</v>
      </c>
      <c r="D39" s="57">
        <f>'Übersicht Schützen'!C24</f>
        <v>0</v>
      </c>
      <c r="E39" s="39">
        <f>'Übersicht Schützen'!D24</f>
        <v>0</v>
      </c>
      <c r="F39" s="39">
        <f>'Übersicht Schützen'!E24</f>
        <v>0</v>
      </c>
      <c r="G39" s="39">
        <f>'Übersicht Schützen'!F24</f>
        <v>299.3</v>
      </c>
      <c r="H39" s="39">
        <f>'Übersicht Schützen'!G24</f>
        <v>0</v>
      </c>
      <c r="I39" s="39">
        <f>'Übersicht Schützen'!H24</f>
        <v>0</v>
      </c>
      <c r="J39" s="58">
        <f>'Übersicht Schützen'!I24</f>
        <v>299.3</v>
      </c>
      <c r="K39" s="39">
        <f t="shared" si="8"/>
        <v>299.3</v>
      </c>
      <c r="L39" s="39">
        <f>'Übersicht Schützen'!L24</f>
        <v>0</v>
      </c>
      <c r="M39" s="39">
        <f>'Übersicht Schützen'!M24</f>
        <v>0</v>
      </c>
      <c r="N39" s="39">
        <f>'Übersicht Schützen'!N24</f>
        <v>0</v>
      </c>
      <c r="O39" s="39">
        <f>'Übersicht Schützen'!O24</f>
        <v>0</v>
      </c>
      <c r="P39" s="39">
        <f>'Übersicht Schützen'!P24</f>
        <v>0</v>
      </c>
      <c r="Q39" s="39">
        <f>'Übersicht Schützen'!Q24</f>
        <v>0</v>
      </c>
      <c r="R39" s="58">
        <f>IF(Formelhilfe!O31=0,0,'Übersicht Schützen'!R24)</f>
        <v>0</v>
      </c>
      <c r="S39" s="39">
        <f t="shared" si="6"/>
        <v>0</v>
      </c>
      <c r="T39" s="58">
        <f>'Übersicht Schützen'!U24</f>
        <v>299.3</v>
      </c>
      <c r="U39" s="39">
        <f t="shared" si="7"/>
        <v>299.3</v>
      </c>
      <c r="V39" s="39">
        <f t="shared" si="9"/>
        <v>-2.8999999999999773</v>
      </c>
    </row>
    <row r="40" spans="1:44" s="53" customFormat="1" ht="18" customHeight="1" x14ac:dyDescent="0.3">
      <c r="A40" s="54">
        <v>24</v>
      </c>
      <c r="B40" s="59" t="str">
        <f>'Übersicht Schützen'!A25</f>
        <v>Rehorst Marita</v>
      </c>
      <c r="C40" s="97" t="str">
        <f>'Übersicht Schützen'!B25</f>
        <v>Werlte II</v>
      </c>
      <c r="D40" s="60">
        <f>'Übersicht Schützen'!C25</f>
        <v>0</v>
      </c>
      <c r="E40" s="43">
        <f>'Übersicht Schützen'!D25</f>
        <v>0</v>
      </c>
      <c r="F40" s="43">
        <f>'Übersicht Schützen'!E25</f>
        <v>0</v>
      </c>
      <c r="G40" s="43">
        <f>'Übersicht Schützen'!F25</f>
        <v>295.7</v>
      </c>
      <c r="H40" s="43">
        <f>'Übersicht Schützen'!G25</f>
        <v>0</v>
      </c>
      <c r="I40" s="43">
        <f>'Übersicht Schützen'!H25</f>
        <v>0</v>
      </c>
      <c r="J40" s="61">
        <f>'Übersicht Schützen'!I25</f>
        <v>295.7</v>
      </c>
      <c r="K40" s="43">
        <f t="shared" si="8"/>
        <v>295.7</v>
      </c>
      <c r="L40" s="43">
        <f>'Übersicht Schützen'!L25</f>
        <v>0</v>
      </c>
      <c r="M40" s="43">
        <f>'Übersicht Schützen'!M25</f>
        <v>0</v>
      </c>
      <c r="N40" s="43">
        <f>'Übersicht Schützen'!N25</f>
        <v>0</v>
      </c>
      <c r="O40" s="43">
        <f>'Übersicht Schützen'!O25</f>
        <v>0</v>
      </c>
      <c r="P40" s="43">
        <f>'Übersicht Schützen'!P25</f>
        <v>0</v>
      </c>
      <c r="Q40" s="43">
        <f>'Übersicht Schützen'!Q25</f>
        <v>0</v>
      </c>
      <c r="R40" s="61">
        <f>IF(Formelhilfe!O32=0,0,'Übersicht Schützen'!R25)</f>
        <v>0</v>
      </c>
      <c r="S40" s="43">
        <f t="shared" si="6"/>
        <v>0</v>
      </c>
      <c r="T40" s="61">
        <f>'Übersicht Schützen'!U25</f>
        <v>295.7</v>
      </c>
      <c r="U40" s="43">
        <f t="shared" si="7"/>
        <v>295.7</v>
      </c>
      <c r="V40" s="43">
        <f t="shared" si="9"/>
        <v>-3.6000000000000227</v>
      </c>
    </row>
    <row r="41" spans="1:44" s="53" customFormat="1" ht="18" customHeight="1" x14ac:dyDescent="0.3">
      <c r="A41" s="44">
        <v>25</v>
      </c>
      <c r="B41" s="56" t="str">
        <f>'Übersicht Schützen'!A26</f>
        <v>Korten Monika</v>
      </c>
      <c r="C41" s="96" t="str">
        <f>'Übersicht Schützen'!B26</f>
        <v>Börger I</v>
      </c>
      <c r="D41" s="57">
        <f>'Übersicht Schützen'!C26</f>
        <v>0</v>
      </c>
      <c r="E41" s="39">
        <f>'Übersicht Schützen'!D26</f>
        <v>0</v>
      </c>
      <c r="F41" s="39">
        <f>'Übersicht Schützen'!E26</f>
        <v>0</v>
      </c>
      <c r="G41" s="39">
        <f>'Übersicht Schützen'!F26</f>
        <v>295</v>
      </c>
      <c r="H41" s="39">
        <f>'Übersicht Schützen'!G26</f>
        <v>0</v>
      </c>
      <c r="I41" s="39">
        <f>'Übersicht Schützen'!H26</f>
        <v>0</v>
      </c>
      <c r="J41" s="58">
        <f>'Übersicht Schützen'!I26</f>
        <v>295</v>
      </c>
      <c r="K41" s="39">
        <f t="shared" si="8"/>
        <v>295</v>
      </c>
      <c r="L41" s="39">
        <f>'Übersicht Schützen'!L26</f>
        <v>0</v>
      </c>
      <c r="M41" s="39">
        <f>'Übersicht Schützen'!M26</f>
        <v>0</v>
      </c>
      <c r="N41" s="39">
        <f>'Übersicht Schützen'!N26</f>
        <v>0</v>
      </c>
      <c r="O41" s="39">
        <f>'Übersicht Schützen'!O26</f>
        <v>0</v>
      </c>
      <c r="P41" s="39">
        <f>'Übersicht Schützen'!P26</f>
        <v>0</v>
      </c>
      <c r="Q41" s="39">
        <f>'Übersicht Schützen'!Q26</f>
        <v>0</v>
      </c>
      <c r="R41" s="58">
        <f>IF(Formelhilfe!O33=0,0,'Übersicht Schützen'!R26)</f>
        <v>0</v>
      </c>
      <c r="S41" s="39">
        <f t="shared" si="6"/>
        <v>0</v>
      </c>
      <c r="T41" s="58">
        <f>'Übersicht Schützen'!U26</f>
        <v>295</v>
      </c>
      <c r="U41" s="39">
        <f t="shared" si="7"/>
        <v>295</v>
      </c>
      <c r="V41" s="39">
        <f t="shared" si="9"/>
        <v>-0.69999999999998863</v>
      </c>
    </row>
    <row r="42" spans="1:44" s="53" customFormat="1" ht="18" customHeight="1" x14ac:dyDescent="0.3">
      <c r="A42" s="30">
        <v>26</v>
      </c>
      <c r="B42" s="59" t="str">
        <f>'Übersicht Schützen'!A27</f>
        <v>Büter Maria</v>
      </c>
      <c r="C42" s="97" t="str">
        <f>'Übersicht Schützen'!B27</f>
        <v>Werlte II</v>
      </c>
      <c r="D42" s="60">
        <f>'Übersicht Schützen'!C27</f>
        <v>0</v>
      </c>
      <c r="E42" s="43">
        <f>'Übersicht Schützen'!D27</f>
        <v>0</v>
      </c>
      <c r="F42" s="43">
        <f>'Übersicht Schützen'!E27</f>
        <v>0</v>
      </c>
      <c r="G42" s="43">
        <f>'Übersicht Schützen'!F27</f>
        <v>276.8</v>
      </c>
      <c r="H42" s="43">
        <f>'Übersicht Schützen'!G27</f>
        <v>0</v>
      </c>
      <c r="I42" s="43">
        <f>'Übersicht Schützen'!H27</f>
        <v>0</v>
      </c>
      <c r="J42" s="61">
        <f>'Übersicht Schützen'!I27</f>
        <v>276.8</v>
      </c>
      <c r="K42" s="43">
        <f t="shared" si="8"/>
        <v>276.8</v>
      </c>
      <c r="L42" s="43">
        <f>'Übersicht Schützen'!L27</f>
        <v>0</v>
      </c>
      <c r="M42" s="43">
        <f>'Übersicht Schützen'!M27</f>
        <v>0</v>
      </c>
      <c r="N42" s="43">
        <f>'Übersicht Schützen'!N27</f>
        <v>0</v>
      </c>
      <c r="O42" s="43">
        <f>'Übersicht Schützen'!O27</f>
        <v>0</v>
      </c>
      <c r="P42" s="43">
        <f>'Übersicht Schützen'!P27</f>
        <v>0</v>
      </c>
      <c r="Q42" s="43">
        <f>'Übersicht Schützen'!Q27</f>
        <v>0</v>
      </c>
      <c r="R42" s="61">
        <f>IF(Formelhilfe!O34=0,0,'Übersicht Schützen'!R27)</f>
        <v>0</v>
      </c>
      <c r="S42" s="43">
        <f t="shared" si="6"/>
        <v>0</v>
      </c>
      <c r="T42" s="61">
        <f>'Übersicht Schützen'!U27</f>
        <v>276.8</v>
      </c>
      <c r="U42" s="43">
        <f t="shared" si="7"/>
        <v>276.8</v>
      </c>
      <c r="V42" s="43">
        <f t="shared" si="9"/>
        <v>-18.199999999999989</v>
      </c>
    </row>
    <row r="43" spans="1:44" s="53" customFormat="1" ht="18" customHeight="1" x14ac:dyDescent="0.3">
      <c r="A43" s="52">
        <v>27</v>
      </c>
      <c r="B43" s="56" t="str">
        <f>'Übersicht Schützen'!A28</f>
        <v>Schütze 27</v>
      </c>
      <c r="C43" s="96" t="str">
        <f>'Übersicht Schützen'!B28</f>
        <v>Sögel IV</v>
      </c>
      <c r="D43" s="57">
        <f>'Übersicht Schützen'!C28</f>
        <v>0</v>
      </c>
      <c r="E43" s="39">
        <f>'Übersicht Schützen'!D28</f>
        <v>0</v>
      </c>
      <c r="F43" s="39">
        <f>'Übersicht Schützen'!E28</f>
        <v>0</v>
      </c>
      <c r="G43" s="39">
        <f>'Übersicht Schützen'!F28</f>
        <v>0</v>
      </c>
      <c r="H43" s="39">
        <f>'Übersicht Schützen'!G28</f>
        <v>0</v>
      </c>
      <c r="I43" s="39">
        <f>'Übersicht Schützen'!H28</f>
        <v>0</v>
      </c>
      <c r="J43" s="58" t="e">
        <f>'Übersicht Schützen'!I28</f>
        <v>#DIV/0!</v>
      </c>
      <c r="K43" s="39">
        <f t="shared" si="8"/>
        <v>0</v>
      </c>
      <c r="L43" s="39">
        <f>'Übersicht Schützen'!L28</f>
        <v>0</v>
      </c>
      <c r="M43" s="39">
        <f>'Übersicht Schützen'!M28</f>
        <v>0</v>
      </c>
      <c r="N43" s="39">
        <f>'Übersicht Schützen'!N28</f>
        <v>0</v>
      </c>
      <c r="O43" s="39">
        <f>'Übersicht Schützen'!O28</f>
        <v>0</v>
      </c>
      <c r="P43" s="39">
        <f>'Übersicht Schützen'!P28</f>
        <v>0</v>
      </c>
      <c r="Q43" s="39">
        <f>'Übersicht Schützen'!Q28</f>
        <v>0</v>
      </c>
      <c r="R43" s="58">
        <f>IF(Formelhilfe!O35=0,0,'Übersicht Schützen'!R28)</f>
        <v>0</v>
      </c>
      <c r="S43" s="39">
        <f t="shared" si="6"/>
        <v>0</v>
      </c>
      <c r="T43" s="58" t="e">
        <f>'Übersicht Schützen'!U28</f>
        <v>#DIV/0!</v>
      </c>
      <c r="U43" s="39">
        <f t="shared" si="7"/>
        <v>0</v>
      </c>
      <c r="V43" s="39">
        <f t="shared" si="9"/>
        <v>-276.8</v>
      </c>
    </row>
    <row r="44" spans="1:44" s="53" customFormat="1" ht="18" customHeight="1" x14ac:dyDescent="0.3">
      <c r="A44" s="30">
        <v>28</v>
      </c>
      <c r="B44" s="59" t="str">
        <f>'Übersicht Schützen'!A29</f>
        <v>Schütze 28</v>
      </c>
      <c r="C44" s="97" t="str">
        <f>'Übersicht Schützen'!B29</f>
        <v>Neubörger I</v>
      </c>
      <c r="D44" s="60">
        <f>'Übersicht Schützen'!C29</f>
        <v>0</v>
      </c>
      <c r="E44" s="43">
        <f>'Übersicht Schützen'!D29</f>
        <v>0</v>
      </c>
      <c r="F44" s="43">
        <f>'Übersicht Schützen'!E29</f>
        <v>0</v>
      </c>
      <c r="G44" s="43">
        <f>'Übersicht Schützen'!F29</f>
        <v>0</v>
      </c>
      <c r="H44" s="43">
        <f>'Übersicht Schützen'!G29</f>
        <v>0</v>
      </c>
      <c r="I44" s="43">
        <f>'Übersicht Schützen'!H29</f>
        <v>0</v>
      </c>
      <c r="J44" s="61" t="e">
        <f>'Übersicht Schützen'!I29</f>
        <v>#DIV/0!</v>
      </c>
      <c r="K44" s="43">
        <f t="shared" si="8"/>
        <v>0</v>
      </c>
      <c r="L44" s="43">
        <f>'Übersicht Schützen'!L29</f>
        <v>0</v>
      </c>
      <c r="M44" s="43">
        <f>'Übersicht Schützen'!M29</f>
        <v>0</v>
      </c>
      <c r="N44" s="43">
        <f>'Übersicht Schützen'!N29</f>
        <v>0</v>
      </c>
      <c r="O44" s="43">
        <f>'Übersicht Schützen'!O29</f>
        <v>0</v>
      </c>
      <c r="P44" s="43">
        <f>'Übersicht Schützen'!P29</f>
        <v>0</v>
      </c>
      <c r="Q44" s="43">
        <f>'Übersicht Schützen'!Q29</f>
        <v>0</v>
      </c>
      <c r="R44" s="61">
        <f>IF(Formelhilfe!O36=0,0,'Übersicht Schützen'!R29)</f>
        <v>0</v>
      </c>
      <c r="S44" s="43">
        <f t="shared" si="6"/>
        <v>0</v>
      </c>
      <c r="T44" s="61" t="e">
        <f>'Übersicht Schützen'!U29</f>
        <v>#DIV/0!</v>
      </c>
      <c r="U44" s="43">
        <f t="shared" si="7"/>
        <v>0</v>
      </c>
      <c r="V44" s="43">
        <f t="shared" si="9"/>
        <v>0</v>
      </c>
    </row>
    <row r="45" spans="1:44" s="53" customFormat="1" ht="18" customHeight="1" x14ac:dyDescent="0.3">
      <c r="A45" s="52">
        <v>29</v>
      </c>
      <c r="B45" s="56" t="str">
        <f>'Übersicht Schützen'!A30</f>
        <v>Schütze 29</v>
      </c>
      <c r="C45" s="96" t="str">
        <f>'Übersicht Schützen'!B30</f>
        <v>Neubörger I</v>
      </c>
      <c r="D45" s="57">
        <f>'Übersicht Schützen'!C30</f>
        <v>0</v>
      </c>
      <c r="E45" s="39">
        <f>'Übersicht Schützen'!D30</f>
        <v>0</v>
      </c>
      <c r="F45" s="39">
        <f>'Übersicht Schützen'!E30</f>
        <v>0</v>
      </c>
      <c r="G45" s="39">
        <f>'Übersicht Schützen'!F30</f>
        <v>0</v>
      </c>
      <c r="H45" s="39">
        <f>'Übersicht Schützen'!G30</f>
        <v>0</v>
      </c>
      <c r="I45" s="39">
        <f>'Übersicht Schützen'!H30</f>
        <v>0</v>
      </c>
      <c r="J45" s="58" t="e">
        <f>'Übersicht Schützen'!I30</f>
        <v>#DIV/0!</v>
      </c>
      <c r="K45" s="39">
        <f t="shared" si="8"/>
        <v>0</v>
      </c>
      <c r="L45" s="39">
        <f>'Übersicht Schützen'!L30</f>
        <v>0</v>
      </c>
      <c r="M45" s="39">
        <f>'Übersicht Schützen'!M30</f>
        <v>0</v>
      </c>
      <c r="N45" s="39">
        <f>'Übersicht Schützen'!N30</f>
        <v>0</v>
      </c>
      <c r="O45" s="39">
        <f>'Übersicht Schützen'!O30</f>
        <v>0</v>
      </c>
      <c r="P45" s="39">
        <f>'Übersicht Schützen'!P30</f>
        <v>0</v>
      </c>
      <c r="Q45" s="39">
        <f>'Übersicht Schützen'!Q30</f>
        <v>0</v>
      </c>
      <c r="R45" s="58">
        <f>IF(Formelhilfe!O37=0,0,'Übersicht Schützen'!R30)</f>
        <v>0</v>
      </c>
      <c r="S45" s="39">
        <f t="shared" si="6"/>
        <v>0</v>
      </c>
      <c r="T45" s="58" t="e">
        <f>'Übersicht Schützen'!U30</f>
        <v>#DIV/0!</v>
      </c>
      <c r="U45" s="39">
        <f t="shared" si="7"/>
        <v>0</v>
      </c>
      <c r="V45" s="39">
        <f t="shared" si="9"/>
        <v>0</v>
      </c>
    </row>
    <row r="46" spans="1:44" s="53" customFormat="1" ht="18" customHeight="1" x14ac:dyDescent="0.3">
      <c r="A46" s="30">
        <v>30</v>
      </c>
      <c r="B46" s="59" t="str">
        <f>'Übersicht Schützen'!A31</f>
        <v>Schütze 30</v>
      </c>
      <c r="C46" s="97" t="str">
        <f>'Übersicht Schützen'!B31</f>
        <v>Werlte II</v>
      </c>
      <c r="D46" s="60">
        <f>'Übersicht Schützen'!C31</f>
        <v>0</v>
      </c>
      <c r="E46" s="43">
        <f>'Übersicht Schützen'!D31</f>
        <v>0</v>
      </c>
      <c r="F46" s="43">
        <f>'Übersicht Schützen'!E31</f>
        <v>0</v>
      </c>
      <c r="G46" s="43">
        <f>'Übersicht Schützen'!F31</f>
        <v>0</v>
      </c>
      <c r="H46" s="43">
        <f>'Übersicht Schützen'!G31</f>
        <v>0</v>
      </c>
      <c r="I46" s="43">
        <f>'Übersicht Schützen'!H31</f>
        <v>0</v>
      </c>
      <c r="J46" s="61" t="e">
        <f>'Übersicht Schützen'!I31</f>
        <v>#DIV/0!</v>
      </c>
      <c r="K46" s="43">
        <f t="shared" si="8"/>
        <v>0</v>
      </c>
      <c r="L46" s="43">
        <f>'Übersicht Schützen'!L31</f>
        <v>0</v>
      </c>
      <c r="M46" s="43">
        <f>'Übersicht Schützen'!M31</f>
        <v>0</v>
      </c>
      <c r="N46" s="43">
        <f>'Übersicht Schützen'!N31</f>
        <v>0</v>
      </c>
      <c r="O46" s="43">
        <f>'Übersicht Schützen'!O31</f>
        <v>0</v>
      </c>
      <c r="P46" s="43">
        <f>'Übersicht Schützen'!P31</f>
        <v>0</v>
      </c>
      <c r="Q46" s="43">
        <f>'Übersicht Schützen'!Q31</f>
        <v>0</v>
      </c>
      <c r="R46" s="61">
        <f>IF(Formelhilfe!O38=0,0,'Übersicht Schützen'!R31)</f>
        <v>0</v>
      </c>
      <c r="S46" s="43">
        <f t="shared" si="6"/>
        <v>0</v>
      </c>
      <c r="T46" s="61" t="e">
        <f>'Übersicht Schützen'!U31</f>
        <v>#DIV/0!</v>
      </c>
      <c r="U46" s="43">
        <f t="shared" si="7"/>
        <v>0</v>
      </c>
      <c r="V46" s="43">
        <f t="shared" si="9"/>
        <v>0</v>
      </c>
    </row>
    <row r="47" spans="1:44" s="53" customFormat="1" ht="18" customHeight="1" x14ac:dyDescent="0.3">
      <c r="A47" s="52">
        <v>31</v>
      </c>
      <c r="B47" s="56" t="str">
        <f>'Übersicht Schützen'!A32</f>
        <v>Schütze 31</v>
      </c>
      <c r="C47" s="96" t="str">
        <f>'Übersicht Schützen'!B32</f>
        <v>Lahn I</v>
      </c>
      <c r="D47" s="57">
        <f>'Übersicht Schützen'!C32</f>
        <v>0</v>
      </c>
      <c r="E47" s="39">
        <f>'Übersicht Schützen'!D32</f>
        <v>0</v>
      </c>
      <c r="F47" s="39">
        <f>'Übersicht Schützen'!E32</f>
        <v>0</v>
      </c>
      <c r="G47" s="39">
        <f>'Übersicht Schützen'!F32</f>
        <v>0</v>
      </c>
      <c r="H47" s="39">
        <f>'Übersicht Schützen'!G32</f>
        <v>0</v>
      </c>
      <c r="I47" s="39">
        <f>'Übersicht Schützen'!H32</f>
        <v>0</v>
      </c>
      <c r="J47" s="58" t="e">
        <f>'Übersicht Schützen'!I32</f>
        <v>#DIV/0!</v>
      </c>
      <c r="K47" s="39">
        <f t="shared" si="8"/>
        <v>0</v>
      </c>
      <c r="L47" s="39">
        <f>'Übersicht Schützen'!L32</f>
        <v>0</v>
      </c>
      <c r="M47" s="39">
        <f>'Übersicht Schützen'!M32</f>
        <v>0</v>
      </c>
      <c r="N47" s="39">
        <f>'Übersicht Schützen'!N32</f>
        <v>0</v>
      </c>
      <c r="O47" s="39">
        <f>'Übersicht Schützen'!O32</f>
        <v>0</v>
      </c>
      <c r="P47" s="39">
        <f>'Übersicht Schützen'!P32</f>
        <v>0</v>
      </c>
      <c r="Q47" s="39">
        <f>'Übersicht Schützen'!Q32</f>
        <v>0</v>
      </c>
      <c r="R47" s="58">
        <f>IF(Formelhilfe!O39=0,0,'Übersicht Schützen'!R32)</f>
        <v>0</v>
      </c>
      <c r="S47" s="39">
        <f t="shared" si="6"/>
        <v>0</v>
      </c>
      <c r="T47" s="58" t="e">
        <f>'Übersicht Schützen'!U32</f>
        <v>#DIV/0!</v>
      </c>
      <c r="U47" s="39">
        <f t="shared" si="7"/>
        <v>0</v>
      </c>
      <c r="V47" s="39">
        <f t="shared" ref="V47:V50" si="10">(U46-U47)*-1</f>
        <v>0</v>
      </c>
    </row>
    <row r="48" spans="1:44" s="53" customFormat="1" ht="18" customHeight="1" x14ac:dyDescent="0.3">
      <c r="A48" s="111">
        <v>32</v>
      </c>
      <c r="B48" s="59" t="str">
        <f>'Übersicht Schützen'!A33</f>
        <v>Schütze 32</v>
      </c>
      <c r="C48" s="97" t="str">
        <f>'Übersicht Schützen'!B33</f>
        <v>Lahn I</v>
      </c>
      <c r="D48" s="60">
        <f>'Übersicht Schützen'!C33</f>
        <v>0</v>
      </c>
      <c r="E48" s="43">
        <f>'Übersicht Schützen'!D33</f>
        <v>0</v>
      </c>
      <c r="F48" s="43">
        <f>'Übersicht Schützen'!E33</f>
        <v>0</v>
      </c>
      <c r="G48" s="43">
        <f>'Übersicht Schützen'!F33</f>
        <v>0</v>
      </c>
      <c r="H48" s="43">
        <f>'Übersicht Schützen'!G33</f>
        <v>0</v>
      </c>
      <c r="I48" s="43">
        <f>'Übersicht Schützen'!H33</f>
        <v>0</v>
      </c>
      <c r="J48" s="61" t="e">
        <f>'Übersicht Schützen'!I33</f>
        <v>#DIV/0!</v>
      </c>
      <c r="K48" s="43">
        <f t="shared" si="8"/>
        <v>0</v>
      </c>
      <c r="L48" s="43">
        <f>'Übersicht Schützen'!L33</f>
        <v>0</v>
      </c>
      <c r="M48" s="43">
        <f>'Übersicht Schützen'!M33</f>
        <v>0</v>
      </c>
      <c r="N48" s="43">
        <f>'Übersicht Schützen'!N33</f>
        <v>0</v>
      </c>
      <c r="O48" s="43">
        <f>'Übersicht Schützen'!O33</f>
        <v>0</v>
      </c>
      <c r="P48" s="43">
        <f>'Übersicht Schützen'!P33</f>
        <v>0</v>
      </c>
      <c r="Q48" s="43">
        <f>'Übersicht Schützen'!Q33</f>
        <v>0</v>
      </c>
      <c r="R48" s="61">
        <f>IF(Formelhilfe!O40=0,0,'Übersicht Schützen'!R33)</f>
        <v>0</v>
      </c>
      <c r="S48" s="43">
        <f t="shared" si="6"/>
        <v>0</v>
      </c>
      <c r="T48" s="61" t="e">
        <f>'Übersicht Schützen'!U33</f>
        <v>#DIV/0!</v>
      </c>
      <c r="U48" s="43">
        <f t="shared" si="7"/>
        <v>0</v>
      </c>
      <c r="V48" s="43">
        <f t="shared" si="10"/>
        <v>0</v>
      </c>
    </row>
    <row r="49" spans="1:22" s="53" customFormat="1" ht="18" customHeight="1" x14ac:dyDescent="0.3">
      <c r="A49" s="52">
        <v>33</v>
      </c>
      <c r="B49" s="56" t="str">
        <f>'Übersicht Schützen'!A34</f>
        <v>Schütze 33</v>
      </c>
      <c r="C49" s="96" t="str">
        <f>'Übersicht Schützen'!B34</f>
        <v>Lorup I</v>
      </c>
      <c r="D49" s="57">
        <f>'Übersicht Schützen'!C34</f>
        <v>0</v>
      </c>
      <c r="E49" s="39">
        <f>'Übersicht Schützen'!D34</f>
        <v>0</v>
      </c>
      <c r="F49" s="39">
        <f>'Übersicht Schützen'!E34</f>
        <v>0</v>
      </c>
      <c r="G49" s="39">
        <f>'Übersicht Schützen'!F34</f>
        <v>0</v>
      </c>
      <c r="H49" s="39">
        <f>'Übersicht Schützen'!G34</f>
        <v>0</v>
      </c>
      <c r="I49" s="39">
        <f>'Übersicht Schützen'!H34</f>
        <v>0</v>
      </c>
      <c r="J49" s="58" t="e">
        <f>'Übersicht Schützen'!I34</f>
        <v>#DIV/0!</v>
      </c>
      <c r="K49" s="39">
        <f t="shared" si="8"/>
        <v>0</v>
      </c>
      <c r="L49" s="39">
        <f>'Übersicht Schützen'!L34</f>
        <v>0</v>
      </c>
      <c r="M49" s="39">
        <f>'Übersicht Schützen'!M34</f>
        <v>0</v>
      </c>
      <c r="N49" s="39">
        <f>'Übersicht Schützen'!N34</f>
        <v>0</v>
      </c>
      <c r="O49" s="39">
        <f>'Übersicht Schützen'!O34</f>
        <v>0</v>
      </c>
      <c r="P49" s="39">
        <f>'Übersicht Schützen'!P34</f>
        <v>0</v>
      </c>
      <c r="Q49" s="39">
        <f>'Übersicht Schützen'!Q34</f>
        <v>0</v>
      </c>
      <c r="R49" s="58">
        <f>IF(Formelhilfe!O41=0,0,'Übersicht Schützen'!R34)</f>
        <v>0</v>
      </c>
      <c r="S49" s="39">
        <f t="shared" si="6"/>
        <v>0</v>
      </c>
      <c r="T49" s="58" t="e">
        <f>'Übersicht Schützen'!U34</f>
        <v>#DIV/0!</v>
      </c>
      <c r="U49" s="39">
        <f t="shared" si="7"/>
        <v>0</v>
      </c>
      <c r="V49" s="39">
        <f t="shared" si="10"/>
        <v>0</v>
      </c>
    </row>
    <row r="50" spans="1:22" s="53" customFormat="1" ht="18" customHeight="1" x14ac:dyDescent="0.3">
      <c r="A50" s="111">
        <v>34</v>
      </c>
      <c r="B50" s="59" t="str">
        <f>'Übersicht Schützen'!A35</f>
        <v>Schütze 34</v>
      </c>
      <c r="C50" s="97" t="str">
        <f>'Übersicht Schützen'!B35</f>
        <v>Lorup I</v>
      </c>
      <c r="D50" s="60">
        <f>'Übersicht Schützen'!C35</f>
        <v>0</v>
      </c>
      <c r="E50" s="43">
        <f>'Übersicht Schützen'!D35</f>
        <v>0</v>
      </c>
      <c r="F50" s="43">
        <f>'Übersicht Schützen'!E35</f>
        <v>0</v>
      </c>
      <c r="G50" s="43">
        <f>'Übersicht Schützen'!F35</f>
        <v>0</v>
      </c>
      <c r="H50" s="43">
        <f>'Übersicht Schützen'!G35</f>
        <v>0</v>
      </c>
      <c r="I50" s="43">
        <f>'Übersicht Schützen'!H35</f>
        <v>0</v>
      </c>
      <c r="J50" s="61" t="e">
        <f>'Übersicht Schützen'!I35</f>
        <v>#DIV/0!</v>
      </c>
      <c r="K50" s="43">
        <f t="shared" si="8"/>
        <v>0</v>
      </c>
      <c r="L50" s="43">
        <f>'Übersicht Schützen'!L35</f>
        <v>0</v>
      </c>
      <c r="M50" s="43">
        <f>'Übersicht Schützen'!M35</f>
        <v>0</v>
      </c>
      <c r="N50" s="43">
        <f>'Übersicht Schützen'!N35</f>
        <v>0</v>
      </c>
      <c r="O50" s="43">
        <f>'Übersicht Schützen'!O35</f>
        <v>0</v>
      </c>
      <c r="P50" s="43">
        <f>'Übersicht Schützen'!P35</f>
        <v>0</v>
      </c>
      <c r="Q50" s="43">
        <f>'Übersicht Schützen'!Q35</f>
        <v>0</v>
      </c>
      <c r="R50" s="61">
        <f>IF(Formelhilfe!O42=0,0,'Übersicht Schützen'!R35)</f>
        <v>0</v>
      </c>
      <c r="S50" s="43">
        <f t="shared" si="6"/>
        <v>0</v>
      </c>
      <c r="T50" s="61" t="e">
        <f>'Übersicht Schützen'!U35</f>
        <v>#DIV/0!</v>
      </c>
      <c r="U50" s="43">
        <f t="shared" si="7"/>
        <v>0</v>
      </c>
      <c r="V50" s="43">
        <f t="shared" si="10"/>
        <v>0</v>
      </c>
    </row>
    <row r="51" spans="1:22" s="53" customFormat="1" ht="18" customHeight="1" x14ac:dyDescent="0.3">
      <c r="A51" s="52">
        <v>35</v>
      </c>
      <c r="B51" s="56" t="str">
        <f>'Übersicht Schützen'!A36</f>
        <v>Schütze 35</v>
      </c>
      <c r="C51" s="96" t="str">
        <f>'Übersicht Schützen'!B36</f>
        <v>Lorup I</v>
      </c>
      <c r="D51" s="57">
        <f>'Übersicht Schützen'!C36</f>
        <v>0</v>
      </c>
      <c r="E51" s="39">
        <f>'Übersicht Schützen'!D36</f>
        <v>0</v>
      </c>
      <c r="F51" s="39">
        <f>'Übersicht Schützen'!E36</f>
        <v>0</v>
      </c>
      <c r="G51" s="39">
        <f>'Übersicht Schützen'!F36</f>
        <v>0</v>
      </c>
      <c r="H51" s="39">
        <f>'Übersicht Schützen'!G36</f>
        <v>0</v>
      </c>
      <c r="I51" s="39">
        <f>'Übersicht Schützen'!H36</f>
        <v>0</v>
      </c>
      <c r="J51" s="58" t="e">
        <f>'Übersicht Schützen'!I36</f>
        <v>#DIV/0!</v>
      </c>
      <c r="K51" s="39">
        <f t="shared" si="8"/>
        <v>0</v>
      </c>
      <c r="L51" s="39">
        <f>'Übersicht Schützen'!L36</f>
        <v>0</v>
      </c>
      <c r="M51" s="39">
        <f>'Übersicht Schützen'!M36</f>
        <v>0</v>
      </c>
      <c r="N51" s="39">
        <f>'Übersicht Schützen'!N36</f>
        <v>0</v>
      </c>
      <c r="O51" s="39">
        <f>'Übersicht Schützen'!O36</f>
        <v>0</v>
      </c>
      <c r="P51" s="39">
        <f>'Übersicht Schützen'!P36</f>
        <v>0</v>
      </c>
      <c r="Q51" s="39">
        <f>'Übersicht Schützen'!Q36</f>
        <v>0</v>
      </c>
      <c r="R51" s="58">
        <f>IF(Formelhilfe!O43=0,0,'Übersicht Schützen'!R36)</f>
        <v>0</v>
      </c>
      <c r="S51" s="39">
        <f t="shared" si="6"/>
        <v>0</v>
      </c>
      <c r="T51" s="58" t="e">
        <f>'Übersicht Schützen'!U36</f>
        <v>#DIV/0!</v>
      </c>
      <c r="U51" s="39">
        <f t="shared" si="7"/>
        <v>0</v>
      </c>
      <c r="V51" s="39">
        <f t="shared" ref="V51:V52" si="11">(U50-U51)*-1</f>
        <v>0</v>
      </c>
    </row>
    <row r="52" spans="1:22" s="53" customFormat="1" ht="18" customHeight="1" x14ac:dyDescent="0.3">
      <c r="A52" s="111">
        <v>36</v>
      </c>
      <c r="B52" s="59" t="str">
        <f>'Übersicht Schützen'!A37</f>
        <v>Schütze 36</v>
      </c>
      <c r="C52" s="97" t="str">
        <f>'Übersicht Schützen'!B37</f>
        <v>Börger I</v>
      </c>
      <c r="D52" s="60">
        <f>'Übersicht Schützen'!C37</f>
        <v>0</v>
      </c>
      <c r="E52" s="43">
        <f>'Übersicht Schützen'!D37</f>
        <v>0</v>
      </c>
      <c r="F52" s="43">
        <f>'Übersicht Schützen'!E37</f>
        <v>0</v>
      </c>
      <c r="G52" s="43">
        <f>'Übersicht Schützen'!F37</f>
        <v>0</v>
      </c>
      <c r="H52" s="43">
        <f>'Übersicht Schützen'!G37</f>
        <v>0</v>
      </c>
      <c r="I52" s="43">
        <f>'Übersicht Schützen'!H37</f>
        <v>0</v>
      </c>
      <c r="J52" s="61" t="e">
        <f>'Übersicht Schützen'!I37</f>
        <v>#DIV/0!</v>
      </c>
      <c r="K52" s="43">
        <f t="shared" si="8"/>
        <v>0</v>
      </c>
      <c r="L52" s="43">
        <f>'Übersicht Schützen'!L37</f>
        <v>0</v>
      </c>
      <c r="M52" s="43">
        <f>'Übersicht Schützen'!M37</f>
        <v>0</v>
      </c>
      <c r="N52" s="43">
        <f>'Übersicht Schützen'!N37</f>
        <v>0</v>
      </c>
      <c r="O52" s="43">
        <f>'Übersicht Schützen'!O37</f>
        <v>0</v>
      </c>
      <c r="P52" s="43">
        <f>'Übersicht Schützen'!P37</f>
        <v>0</v>
      </c>
      <c r="Q52" s="43">
        <f>'Übersicht Schützen'!Q37</f>
        <v>0</v>
      </c>
      <c r="R52" s="61">
        <f>IF(Formelhilfe!O44=0,0,'Übersicht Schützen'!R37)</f>
        <v>0</v>
      </c>
      <c r="S52" s="43">
        <f t="shared" si="6"/>
        <v>0</v>
      </c>
      <c r="T52" s="61" t="e">
        <f>'Übersicht Schützen'!U37</f>
        <v>#DIV/0!</v>
      </c>
      <c r="U52" s="43">
        <f t="shared" si="7"/>
        <v>0</v>
      </c>
      <c r="V52" s="43">
        <f t="shared" si="11"/>
        <v>0</v>
      </c>
    </row>
    <row r="53" spans="1:22" ht="6.75" customHeight="1" x14ac:dyDescent="0.3">
      <c r="A53" s="22"/>
      <c r="B53" s="47"/>
      <c r="C53" s="47"/>
      <c r="D53" s="47"/>
      <c r="E53" s="47"/>
      <c r="F53" s="47"/>
      <c r="G53" s="47"/>
      <c r="H53" s="47"/>
      <c r="I53" s="47"/>
      <c r="J53" s="64"/>
      <c r="K53" s="50"/>
      <c r="L53" s="50"/>
      <c r="M53" s="50"/>
      <c r="N53" s="50"/>
      <c r="O53" s="50"/>
      <c r="P53" s="50"/>
      <c r="Q53" s="50"/>
      <c r="R53" s="64"/>
      <c r="S53" s="50"/>
      <c r="T53" s="64"/>
      <c r="U53" s="51"/>
    </row>
    <row r="54" spans="1:22" s="28" customFormat="1" ht="18" customHeight="1" x14ac:dyDescent="0.3">
      <c r="A54" s="55"/>
      <c r="B54" s="55"/>
      <c r="C54" s="52" t="s">
        <v>36</v>
      </c>
      <c r="D54" s="37" t="e">
        <f>SUM(D17:D52)/Formelhilfe!B45</f>
        <v>#DIV/0!</v>
      </c>
      <c r="E54" s="37" t="e">
        <f>SUM(E17:E52)/Formelhilfe!C45</f>
        <v>#DIV/0!</v>
      </c>
      <c r="F54" s="37" t="e">
        <f>SUM(F17:F52)/Formelhilfe!D45</f>
        <v>#DIV/0!</v>
      </c>
      <c r="G54" s="37">
        <f>SUM(G17:G52)/Formelhilfe!E45</f>
        <v>307.60384615384612</v>
      </c>
      <c r="H54" s="37" t="e">
        <f>SUM(H17:H52)/Formelhilfe!F45</f>
        <v>#DIV/0!</v>
      </c>
      <c r="I54" s="37" t="e">
        <f>SUM(I17:I52)/Formelhilfe!G45</f>
        <v>#DIV/0!</v>
      </c>
      <c r="J54" s="38" t="e">
        <f>AVERAGE(J17:J52)</f>
        <v>#DIV/0!</v>
      </c>
      <c r="K54" s="38">
        <f>AVERAGE(K17:K52)</f>
        <v>222.15833333333333</v>
      </c>
      <c r="L54" s="37" t="e">
        <f>SUM(L17:L52)/Formelhilfe!I45</f>
        <v>#DIV/0!</v>
      </c>
      <c r="M54" s="37" t="e">
        <f>SUM(M17:M52)/Formelhilfe!J45</f>
        <v>#DIV/0!</v>
      </c>
      <c r="N54" s="37" t="e">
        <f>SUM(N17:N52)/Formelhilfe!K45</f>
        <v>#DIV/0!</v>
      </c>
      <c r="O54" s="37" t="e">
        <f>SUM(O17:O52)/Formelhilfe!L45</f>
        <v>#DIV/0!</v>
      </c>
      <c r="P54" s="37" t="e">
        <f>SUM(P17:P52)/Formelhilfe!M45</f>
        <v>#DIV/0!</v>
      </c>
      <c r="Q54" s="37" t="e">
        <f>SUM(Q17:Q52)/Formelhilfe!N45</f>
        <v>#DIV/0!</v>
      </c>
      <c r="R54" s="38">
        <f>AVERAGE(R17:R52)</f>
        <v>0</v>
      </c>
      <c r="S54" s="38">
        <f>AVERAGE(S17:S52)</f>
        <v>0</v>
      </c>
      <c r="T54" s="38" t="e">
        <f>AVERAGE(T17:T52)</f>
        <v>#DIV/0!</v>
      </c>
      <c r="U54" s="126">
        <f>(K54+S54)</f>
        <v>222.15833333333333</v>
      </c>
      <c r="V54" s="93"/>
    </row>
    <row r="55" spans="1:22" x14ac:dyDescent="0.3">
      <c r="A55" s="22"/>
      <c r="B55" s="22"/>
      <c r="C55" s="22"/>
      <c r="L55" s="50"/>
      <c r="M55" s="50"/>
      <c r="N55" s="50"/>
      <c r="O55" s="50"/>
      <c r="P55" s="50"/>
      <c r="Q55" s="50"/>
      <c r="R55" s="50"/>
      <c r="S55" s="50"/>
      <c r="T55" s="50"/>
      <c r="U55" s="50"/>
    </row>
    <row r="56" spans="1:22" x14ac:dyDescent="0.3">
      <c r="A56" s="22"/>
      <c r="B56" s="22"/>
      <c r="C56" s="22"/>
      <c r="D56" s="50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O3g8l3JiRl386g6GJ+N7jlEXCDLkuW+w3rR5vkbx+/UyVzax4n+TO5JxWqUyIjMaYJ+d+Xl3sUB5Wnvr6VUC/A==" saltValue="hUJIN8N2pa4m9gJiK6xsPw==" spinCount="100000" sheet="1" objects="1" scenarios="1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3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76200</xdr:colOff>
                    <xdr:row>13</xdr:row>
                    <xdr:rowOff>106680</xdr:rowOff>
                  </from>
                  <to>
                    <xdr:col>16</xdr:col>
                    <xdr:colOff>495300</xdr:colOff>
                    <xdr:row>15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99060</xdr:colOff>
                    <xdr:row>13</xdr:row>
                    <xdr:rowOff>114300</xdr:rowOff>
                  </from>
                  <to>
                    <xdr:col>8</xdr:col>
                    <xdr:colOff>518160</xdr:colOff>
                    <xdr:row>15</xdr:row>
                    <xdr:rowOff>137160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Formelhilfe!$T$1:$T$4</xm:f>
          </x14:formula1>
          <xm:sqref>P1</xm:sqref>
        </x14:dataValidation>
        <x14:dataValidation type="list" allowBlank="1" showInputMessage="1" showErrorMessage="1" xr:uid="{00000000-0002-0000-0000-000001000000}">
          <x14:formula1>
            <xm:f>Formelhilfe!$U$1:$U$5</xm:f>
          </x14:formula1>
          <xm:sqref>K1</xm:sqref>
        </x14:dataValidation>
        <x14:dataValidation type="list" allowBlank="1" showInputMessage="1" showErrorMessage="1" xr:uid="{00000000-0002-0000-0000-000002000000}">
          <x14:formula1>
            <xm:f>Formelhilfe!$S$1:$S$10</xm:f>
          </x14:formula1>
          <xm:sqref>M1:O1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W8" sqref="W8"/>
    </sheetView>
  </sheetViews>
  <sheetFormatPr baseColWidth="10" defaultColWidth="22" defaultRowHeight="15.6" x14ac:dyDescent="0.3"/>
  <cols>
    <col min="1" max="1" width="3.5546875" style="71" bestFit="1" customWidth="1"/>
    <col min="2" max="2" width="20.5546875" style="71" customWidth="1"/>
    <col min="3" max="3" width="16.88671875" style="71" customWidth="1"/>
    <col min="4" max="4" width="16.109375" style="79" customWidth="1"/>
    <col min="5" max="5" width="9.88671875" style="69" customWidth="1"/>
    <col min="6" max="6" width="6.44140625" style="70" hidden="1" customWidth="1"/>
    <col min="7" max="7" width="8.88671875" style="71" hidden="1" customWidth="1"/>
    <col min="8" max="8" width="2.33203125" style="71" hidden="1" customWidth="1"/>
    <col min="9" max="9" width="8.88671875" style="71" hidden="1" customWidth="1"/>
    <col min="10" max="10" width="2.33203125" style="71" hidden="1" customWidth="1"/>
    <col min="11" max="11" width="8.88671875" style="71" hidden="1" customWidth="1"/>
    <col min="12" max="12" width="2.33203125" style="71" hidden="1" customWidth="1"/>
    <col min="13" max="13" width="8.88671875" style="71" hidden="1" customWidth="1"/>
    <col min="14" max="14" width="2.33203125" style="71" hidden="1" customWidth="1"/>
    <col min="15" max="15" width="8.88671875" style="71" hidden="1" customWidth="1"/>
    <col min="16" max="16" width="2.33203125" style="71" hidden="1" customWidth="1"/>
    <col min="17" max="17" width="8.88671875" style="71" hidden="1" customWidth="1"/>
    <col min="18" max="18" width="2.33203125" style="72" hidden="1" customWidth="1"/>
    <col min="19" max="19" width="0" style="72" hidden="1" customWidth="1"/>
    <col min="20" max="20" width="12.33203125" style="72" customWidth="1"/>
    <col min="21" max="24" width="10.109375" style="72" customWidth="1"/>
    <col min="25" max="26" width="0" style="72" hidden="1" customWidth="1"/>
    <col min="27" max="27" width="0" style="73" hidden="1" customWidth="1"/>
    <col min="28" max="28" width="22.109375" style="74" customWidth="1"/>
    <col min="29" max="29" width="19.6640625" style="72" customWidth="1"/>
    <col min="30" max="16384" width="22" style="72"/>
  </cols>
  <sheetData>
    <row r="1" spans="1:27" x14ac:dyDescent="0.3">
      <c r="A1" s="115"/>
      <c r="B1" s="66" t="s">
        <v>58</v>
      </c>
      <c r="C1" s="67"/>
      <c r="D1" s="75" t="s">
        <v>8</v>
      </c>
      <c r="V1" s="116" t="s">
        <v>53</v>
      </c>
      <c r="W1" s="188" t="str">
        <f>Übersicht!N4</f>
        <v>Lahn</v>
      </c>
      <c r="X1" s="188"/>
    </row>
    <row r="2" spans="1:27" x14ac:dyDescent="0.3">
      <c r="A2" s="115">
        <v>1</v>
      </c>
      <c r="B2" s="66" t="str">
        <f>'Wettkampf 1'!B2</f>
        <v>Börger I</v>
      </c>
      <c r="C2" s="74"/>
      <c r="D2" s="75">
        <f>G46</f>
        <v>0</v>
      </c>
      <c r="E2" s="119" t="str">
        <f>IF(H46&gt;4,"Es sind zu viele Schützen in Wertung!"," ")</f>
        <v xml:space="preserve"> </v>
      </c>
      <c r="V2" s="116" t="s">
        <v>37</v>
      </c>
      <c r="W2" s="189">
        <f>Übersicht!N3</f>
        <v>0</v>
      </c>
      <c r="X2" s="188"/>
    </row>
    <row r="3" spans="1:27" x14ac:dyDescent="0.3">
      <c r="A3" s="115">
        <v>2</v>
      </c>
      <c r="B3" s="66" t="str">
        <f>'Wettkampf 1'!B3</f>
        <v>Lorup I</v>
      </c>
      <c r="C3" s="74"/>
      <c r="D3" s="75">
        <f>I46</f>
        <v>0</v>
      </c>
      <c r="E3" s="119" t="str">
        <f>IF(J46&gt;4,"Es sind zu viele Schützen in Wertung!"," ")</f>
        <v xml:space="preserve"> </v>
      </c>
    </row>
    <row r="4" spans="1:27" x14ac:dyDescent="0.3">
      <c r="A4" s="115">
        <v>3</v>
      </c>
      <c r="B4" s="66" t="str">
        <f>'Wettkampf 1'!B4</f>
        <v>Lahn I</v>
      </c>
      <c r="C4" s="74"/>
      <c r="D4" s="75">
        <f>K46</f>
        <v>0</v>
      </c>
      <c r="E4" s="119" t="str">
        <f>IF(L46&gt;4,"Es sind zu viele Schützen in Wertung!"," ")</f>
        <v xml:space="preserve"> </v>
      </c>
      <c r="U4" s="77"/>
      <c r="V4" s="69"/>
      <c r="W4" s="69"/>
      <c r="X4" s="116" t="s">
        <v>50</v>
      </c>
    </row>
    <row r="5" spans="1:27" x14ac:dyDescent="0.3">
      <c r="A5" s="115">
        <v>4</v>
      </c>
      <c r="B5" s="66" t="str">
        <f>'Wettkampf 1'!B5</f>
        <v>Werlte II</v>
      </c>
      <c r="C5" s="74"/>
      <c r="D5" s="75">
        <f>M46</f>
        <v>0</v>
      </c>
      <c r="E5" s="119" t="str">
        <f>IF(N46&gt;4,"Es sind zu viele Schützen in Wertung!"," ")</f>
        <v xml:space="preserve"> </v>
      </c>
      <c r="U5" s="78"/>
      <c r="V5" s="116" t="s">
        <v>52</v>
      </c>
      <c r="W5" s="183"/>
      <c r="X5" s="184"/>
      <c r="Y5" s="78"/>
    </row>
    <row r="6" spans="1:27" x14ac:dyDescent="0.3">
      <c r="A6" s="115">
        <v>5</v>
      </c>
      <c r="B6" s="66" t="str">
        <f>'Wettkampf 1'!B6</f>
        <v>Neubörger I</v>
      </c>
      <c r="C6" s="74"/>
      <c r="D6" s="75">
        <f>O46</f>
        <v>0</v>
      </c>
      <c r="E6" s="119" t="str">
        <f>IF(P46&gt;4,"Es sind zu viele Schützen in Wertung!"," ")</f>
        <v xml:space="preserve"> </v>
      </c>
      <c r="U6" s="78"/>
      <c r="V6" s="116" t="s">
        <v>51</v>
      </c>
      <c r="W6" s="187"/>
      <c r="X6" s="187"/>
      <c r="Y6" s="78"/>
    </row>
    <row r="7" spans="1:27" x14ac:dyDescent="0.3">
      <c r="A7" s="115">
        <v>6</v>
      </c>
      <c r="B7" s="66" t="str">
        <f>'Wettkampf 1'!B7</f>
        <v>Sögel IV</v>
      </c>
      <c r="C7" s="74"/>
      <c r="D7" s="75">
        <f>Q46</f>
        <v>0</v>
      </c>
      <c r="E7" s="119" t="str">
        <f>IF(R46&gt;4,"Es sind zu viele Schützen in Wertung!"," ")</f>
        <v xml:space="preserve"> </v>
      </c>
      <c r="U7" s="78"/>
      <c r="V7" s="116" t="s">
        <v>67</v>
      </c>
      <c r="W7" s="190"/>
      <c r="X7" s="191"/>
      <c r="Y7" s="78"/>
    </row>
    <row r="8" spans="1:27" x14ac:dyDescent="0.3">
      <c r="U8" s="78"/>
      <c r="V8" s="78"/>
      <c r="W8" s="78"/>
      <c r="X8" s="78"/>
      <c r="Y8" s="78"/>
    </row>
    <row r="9" spans="1:27" ht="62.4" x14ac:dyDescent="0.3">
      <c r="A9" s="115"/>
      <c r="B9" s="80" t="s">
        <v>7</v>
      </c>
      <c r="C9" s="80" t="s">
        <v>58</v>
      </c>
      <c r="D9" s="81" t="s">
        <v>47</v>
      </c>
      <c r="E9" s="80" t="s">
        <v>40</v>
      </c>
      <c r="F9" s="82"/>
      <c r="G9" s="83" t="s">
        <v>41</v>
      </c>
      <c r="H9" s="83"/>
      <c r="I9" s="83" t="s">
        <v>42</v>
      </c>
      <c r="J9" s="83"/>
      <c r="K9" s="83" t="s">
        <v>43</v>
      </c>
      <c r="L9" s="83"/>
      <c r="M9" s="83" t="s">
        <v>44</v>
      </c>
      <c r="N9" s="83"/>
      <c r="O9" s="83" t="s">
        <v>45</v>
      </c>
      <c r="P9" s="83"/>
      <c r="Q9" s="83" t="s">
        <v>46</v>
      </c>
      <c r="R9" s="83"/>
      <c r="S9" s="83"/>
      <c r="T9" s="83"/>
      <c r="U9" s="180" t="s">
        <v>38</v>
      </c>
      <c r="V9" s="181"/>
      <c r="W9" s="181"/>
      <c r="X9" s="182"/>
    </row>
    <row r="10" spans="1:27" ht="12.9" customHeight="1" x14ac:dyDescent="0.3">
      <c r="A10" s="115">
        <v>1</v>
      </c>
      <c r="B10" s="68" t="str">
        <f>'Wettkampf 1'!B10</f>
        <v>Terhalle Maria</v>
      </c>
      <c r="C10" s="68" t="str">
        <f>'Wettkampf 1'!C10</f>
        <v>Börger I</v>
      </c>
      <c r="D10" s="84"/>
      <c r="E10" s="85"/>
      <c r="F10" s="70">
        <f>IF(E10="x","0",D10)</f>
        <v>0</v>
      </c>
      <c r="G10" s="71">
        <f>IF(C10=$B$2,F10,0)</f>
        <v>0</v>
      </c>
      <c r="H10" s="71">
        <f>(IF(AND($E10="",$C10=$B$2),1,0))</f>
        <v>1</v>
      </c>
      <c r="I10" s="71">
        <f>IF($C10=$B$3,F10,0)</f>
        <v>0</v>
      </c>
      <c r="J10" s="71">
        <f>(IF(AND($E10="",$C10=$B$3),1,0))</f>
        <v>0</v>
      </c>
      <c r="K10" s="71">
        <f>IF($C10=$B$4,F10,0)</f>
        <v>0</v>
      </c>
      <c r="L10" s="71">
        <f>(IF(AND($E10="",$C10=$B$4),1,0))</f>
        <v>0</v>
      </c>
      <c r="M10" s="71">
        <f>IF($C10=$B$5,F10,0)</f>
        <v>0</v>
      </c>
      <c r="N10" s="71">
        <f>(IF(AND($E10="",$C10=$B$5),1,0))</f>
        <v>0</v>
      </c>
      <c r="O10" s="71">
        <f>IF($C10=$B$6,F10,0)</f>
        <v>0</v>
      </c>
      <c r="P10" s="71">
        <f>(IF(AND($E10="",$C10=$B$6),1,0))</f>
        <v>0</v>
      </c>
      <c r="Q10" s="71">
        <f>IF($C10=$B$7,F10,0)</f>
        <v>0</v>
      </c>
      <c r="R10" s="71">
        <f>(IF(AND($E10="",$C10=$B$7),1,0))</f>
        <v>0</v>
      </c>
      <c r="S10" s="71"/>
      <c r="T10" s="71"/>
      <c r="U10" s="86"/>
      <c r="V10" s="86"/>
      <c r="W10" s="86"/>
      <c r="X10" s="91">
        <f>U10+V10+W10</f>
        <v>0</v>
      </c>
      <c r="Y10" s="72">
        <f>IF(X10=D10,1,0)</f>
        <v>1</v>
      </c>
      <c r="Z10" s="72">
        <f>IF(X10=0,0,1)</f>
        <v>0</v>
      </c>
      <c r="AA10" s="73" t="str">
        <f>IF(Y10+Z10=2,"Korrekt","")</f>
        <v/>
      </c>
    </row>
    <row r="11" spans="1:27" ht="12.9" customHeight="1" x14ac:dyDescent="0.3">
      <c r="A11" s="115">
        <v>2</v>
      </c>
      <c r="B11" s="68" t="str">
        <f>'Wettkampf 1'!B11</f>
        <v>Kronabel Thea</v>
      </c>
      <c r="C11" s="68" t="str">
        <f>'Wettkampf 1'!C11</f>
        <v>Börger I</v>
      </c>
      <c r="D11" s="84"/>
      <c r="E11" s="85"/>
      <c r="F11" s="70">
        <f t="shared" ref="F11:F45" si="0">IF(E11="x","0",D11)</f>
        <v>0</v>
      </c>
      <c r="G11" s="71">
        <f t="shared" ref="G11:G45" si="1">IF(C11=$B$2,F11,0)</f>
        <v>0</v>
      </c>
      <c r="H11" s="71">
        <f t="shared" ref="H11:H45" si="2">(IF(AND($E11="",$C11=$B$2),1,0))</f>
        <v>1</v>
      </c>
      <c r="I11" s="71">
        <f t="shared" ref="I11:I45" si="3">IF($C11=$B$3,F11,0)</f>
        <v>0</v>
      </c>
      <c r="J11" s="71">
        <f t="shared" ref="J11:J45" si="4">(IF(AND($E11="",$C11=$B$3),1,0))</f>
        <v>0</v>
      </c>
      <c r="K11" s="71">
        <f t="shared" ref="K11:K45" si="5">IF($C11=$B$4,F11,0)</f>
        <v>0</v>
      </c>
      <c r="L11" s="71">
        <f t="shared" ref="L11:L45" si="6">(IF(AND($E11="",$C11=$B$4),1,0))</f>
        <v>0</v>
      </c>
      <c r="M11" s="71">
        <f t="shared" ref="M11:M45" si="7">IF($C11=$B$5,F11,0)</f>
        <v>0</v>
      </c>
      <c r="N11" s="71">
        <f t="shared" ref="N11:N45" si="8">(IF(AND($E11="",$C11=$B$5),1,0))</f>
        <v>0</v>
      </c>
      <c r="O11" s="71">
        <f t="shared" ref="O11:O45" si="9">IF($C11=$B$6,F11,0)</f>
        <v>0</v>
      </c>
      <c r="P11" s="71">
        <f t="shared" ref="P11:P45" si="10">(IF(AND($E11="",$C11=$B$6),1,0))</f>
        <v>0</v>
      </c>
      <c r="Q11" s="71">
        <f t="shared" ref="Q11:Q45" si="11">IF($C11=$B$7,F11,0)</f>
        <v>0</v>
      </c>
      <c r="R11" s="71">
        <f t="shared" ref="R11:R45" si="12">(IF(AND($E11="",$C11=$B$7),1,0))</f>
        <v>0</v>
      </c>
      <c r="S11" s="71"/>
      <c r="T11" s="71"/>
      <c r="U11" s="87"/>
      <c r="V11" s="87"/>
      <c r="W11" s="87"/>
      <c r="X11" s="92">
        <f t="shared" ref="X11:X45" si="13">U11+V11+W11</f>
        <v>0</v>
      </c>
      <c r="Y11" s="72">
        <f t="shared" ref="Y11:Y45" si="14">IF(X11=D11,1,0)</f>
        <v>1</v>
      </c>
      <c r="Z11" s="72">
        <f t="shared" ref="Z11:Z45" si="15">IF(X11=0,0,1)</f>
        <v>0</v>
      </c>
      <c r="AA11" s="73" t="str">
        <f t="shared" ref="AA11:AA45" si="16">IF(Y11+Z11=2,"Korrekt","")</f>
        <v/>
      </c>
    </row>
    <row r="12" spans="1:27" ht="12.9" customHeight="1" x14ac:dyDescent="0.3">
      <c r="A12" s="115">
        <v>3</v>
      </c>
      <c r="B12" s="68" t="str">
        <f>'Wettkampf 1'!B12</f>
        <v>Kossenjans Rita</v>
      </c>
      <c r="C12" s="68" t="str">
        <f>'Wettkampf 1'!C12</f>
        <v>Börger I</v>
      </c>
      <c r="D12" s="84"/>
      <c r="E12" s="85"/>
      <c r="F12" s="70">
        <f t="shared" si="0"/>
        <v>0</v>
      </c>
      <c r="G12" s="71">
        <f t="shared" si="1"/>
        <v>0</v>
      </c>
      <c r="H12" s="71">
        <f t="shared" si="2"/>
        <v>1</v>
      </c>
      <c r="I12" s="71">
        <f t="shared" si="3"/>
        <v>0</v>
      </c>
      <c r="J12" s="71">
        <f t="shared" si="4"/>
        <v>0</v>
      </c>
      <c r="K12" s="71">
        <f t="shared" si="5"/>
        <v>0</v>
      </c>
      <c r="L12" s="71">
        <f t="shared" si="6"/>
        <v>0</v>
      </c>
      <c r="M12" s="71">
        <f t="shared" si="7"/>
        <v>0</v>
      </c>
      <c r="N12" s="71">
        <f t="shared" si="8"/>
        <v>0</v>
      </c>
      <c r="O12" s="71">
        <f t="shared" si="9"/>
        <v>0</v>
      </c>
      <c r="P12" s="71">
        <f t="shared" si="10"/>
        <v>0</v>
      </c>
      <c r="Q12" s="71">
        <f t="shared" si="11"/>
        <v>0</v>
      </c>
      <c r="R12" s="71">
        <f t="shared" si="12"/>
        <v>0</v>
      </c>
      <c r="S12" s="71"/>
      <c r="T12" s="71"/>
      <c r="U12" s="87"/>
      <c r="V12" s="87"/>
      <c r="W12" s="87"/>
      <c r="X12" s="92">
        <f t="shared" si="13"/>
        <v>0</v>
      </c>
      <c r="Y12" s="72">
        <f t="shared" si="14"/>
        <v>1</v>
      </c>
      <c r="Z12" s="72">
        <f t="shared" si="15"/>
        <v>0</v>
      </c>
      <c r="AA12" s="73" t="str">
        <f t="shared" si="16"/>
        <v/>
      </c>
    </row>
    <row r="13" spans="1:27" ht="12.9" customHeight="1" x14ac:dyDescent="0.3">
      <c r="A13" s="115">
        <v>4</v>
      </c>
      <c r="B13" s="68" t="str">
        <f>'Wettkampf 1'!B13</f>
        <v>Lammers Eva</v>
      </c>
      <c r="C13" s="68" t="str">
        <f>'Wettkampf 1'!C13</f>
        <v>Börger I</v>
      </c>
      <c r="D13" s="84"/>
      <c r="E13" s="85"/>
      <c r="F13" s="70">
        <f t="shared" si="0"/>
        <v>0</v>
      </c>
      <c r="G13" s="71">
        <f t="shared" si="1"/>
        <v>0</v>
      </c>
      <c r="H13" s="71">
        <f t="shared" si="2"/>
        <v>1</v>
      </c>
      <c r="I13" s="71">
        <f t="shared" si="3"/>
        <v>0</v>
      </c>
      <c r="J13" s="71">
        <f t="shared" si="4"/>
        <v>0</v>
      </c>
      <c r="K13" s="71">
        <f t="shared" si="5"/>
        <v>0</v>
      </c>
      <c r="L13" s="71">
        <f t="shared" si="6"/>
        <v>0</v>
      </c>
      <c r="M13" s="71">
        <f t="shared" si="7"/>
        <v>0</v>
      </c>
      <c r="N13" s="71">
        <f t="shared" si="8"/>
        <v>0</v>
      </c>
      <c r="O13" s="71">
        <f t="shared" si="9"/>
        <v>0</v>
      </c>
      <c r="P13" s="71">
        <f t="shared" si="10"/>
        <v>0</v>
      </c>
      <c r="Q13" s="71">
        <f t="shared" si="11"/>
        <v>0</v>
      </c>
      <c r="R13" s="71">
        <f t="shared" si="12"/>
        <v>0</v>
      </c>
      <c r="S13" s="71"/>
      <c r="T13" s="71"/>
      <c r="U13" s="87"/>
      <c r="V13" s="87"/>
      <c r="W13" s="87"/>
      <c r="X13" s="92">
        <f t="shared" si="13"/>
        <v>0</v>
      </c>
      <c r="Y13" s="72">
        <f t="shared" si="14"/>
        <v>1</v>
      </c>
      <c r="Z13" s="72">
        <f t="shared" si="15"/>
        <v>0</v>
      </c>
      <c r="AA13" s="73" t="str">
        <f t="shared" si="16"/>
        <v/>
      </c>
    </row>
    <row r="14" spans="1:27" ht="12.9" customHeight="1" x14ac:dyDescent="0.3">
      <c r="A14" s="115">
        <v>5</v>
      </c>
      <c r="B14" s="68" t="str">
        <f>'Wettkampf 1'!B14</f>
        <v>Korten Monika</v>
      </c>
      <c r="C14" s="68" t="str">
        <f>'Wettkampf 1'!C14</f>
        <v>Börger I</v>
      </c>
      <c r="D14" s="84"/>
      <c r="E14" s="85" t="s">
        <v>39</v>
      </c>
      <c r="F14" s="70" t="str">
        <f t="shared" si="0"/>
        <v>0</v>
      </c>
      <c r="G14" s="71" t="str">
        <f t="shared" si="1"/>
        <v>0</v>
      </c>
      <c r="H14" s="71">
        <f t="shared" si="2"/>
        <v>0</v>
      </c>
      <c r="I14" s="71">
        <f t="shared" si="3"/>
        <v>0</v>
      </c>
      <c r="J14" s="71">
        <f t="shared" si="4"/>
        <v>0</v>
      </c>
      <c r="K14" s="71">
        <f t="shared" si="5"/>
        <v>0</v>
      </c>
      <c r="L14" s="71">
        <f t="shared" si="6"/>
        <v>0</v>
      </c>
      <c r="M14" s="71">
        <f t="shared" si="7"/>
        <v>0</v>
      </c>
      <c r="N14" s="71">
        <f t="shared" si="8"/>
        <v>0</v>
      </c>
      <c r="O14" s="71">
        <f t="shared" si="9"/>
        <v>0</v>
      </c>
      <c r="P14" s="71">
        <f t="shared" si="10"/>
        <v>0</v>
      </c>
      <c r="Q14" s="71">
        <f t="shared" si="11"/>
        <v>0</v>
      </c>
      <c r="R14" s="71">
        <f t="shared" si="12"/>
        <v>0</v>
      </c>
      <c r="S14" s="71"/>
      <c r="T14" s="71"/>
      <c r="U14" s="87"/>
      <c r="V14" s="87"/>
      <c r="W14" s="87"/>
      <c r="X14" s="92">
        <f t="shared" si="13"/>
        <v>0</v>
      </c>
      <c r="Y14" s="72">
        <f t="shared" si="14"/>
        <v>1</v>
      </c>
      <c r="Z14" s="72">
        <f t="shared" si="15"/>
        <v>0</v>
      </c>
      <c r="AA14" s="73" t="str">
        <f t="shared" si="16"/>
        <v/>
      </c>
    </row>
    <row r="15" spans="1:27" ht="12.9" customHeight="1" x14ac:dyDescent="0.3">
      <c r="A15" s="115">
        <v>6</v>
      </c>
      <c r="B15" s="68" t="str">
        <f>'Wettkampf 1'!B15</f>
        <v>Hackmann Irmgard</v>
      </c>
      <c r="C15" s="68" t="str">
        <f>'Wettkampf 1'!C15</f>
        <v>Lorup I</v>
      </c>
      <c r="D15" s="84"/>
      <c r="E15" s="85" t="s">
        <v>39</v>
      </c>
      <c r="F15" s="70" t="str">
        <f t="shared" si="0"/>
        <v>0</v>
      </c>
      <c r="G15" s="71">
        <f t="shared" si="1"/>
        <v>0</v>
      </c>
      <c r="H15" s="71">
        <f t="shared" si="2"/>
        <v>0</v>
      </c>
      <c r="I15" s="71" t="str">
        <f t="shared" si="3"/>
        <v>0</v>
      </c>
      <c r="J15" s="71">
        <f t="shared" si="4"/>
        <v>0</v>
      </c>
      <c r="K15" s="71">
        <f t="shared" si="5"/>
        <v>0</v>
      </c>
      <c r="L15" s="71">
        <f t="shared" si="6"/>
        <v>0</v>
      </c>
      <c r="M15" s="71">
        <f t="shared" si="7"/>
        <v>0</v>
      </c>
      <c r="N15" s="71">
        <f t="shared" si="8"/>
        <v>0</v>
      </c>
      <c r="O15" s="71">
        <f t="shared" si="9"/>
        <v>0</v>
      </c>
      <c r="P15" s="71">
        <f t="shared" si="10"/>
        <v>0</v>
      </c>
      <c r="Q15" s="71">
        <f t="shared" si="11"/>
        <v>0</v>
      </c>
      <c r="R15" s="71">
        <f t="shared" si="12"/>
        <v>0</v>
      </c>
      <c r="S15" s="71"/>
      <c r="T15" s="71"/>
      <c r="U15" s="87"/>
      <c r="V15" s="87"/>
      <c r="W15" s="87"/>
      <c r="X15" s="92">
        <f t="shared" si="13"/>
        <v>0</v>
      </c>
      <c r="Y15" s="72">
        <f t="shared" si="14"/>
        <v>1</v>
      </c>
      <c r="Z15" s="72">
        <f t="shared" si="15"/>
        <v>0</v>
      </c>
      <c r="AA15" s="73" t="str">
        <f t="shared" si="16"/>
        <v/>
      </c>
    </row>
    <row r="16" spans="1:27" ht="12.9" customHeight="1" x14ac:dyDescent="0.3">
      <c r="A16" s="115">
        <v>7</v>
      </c>
      <c r="B16" s="68" t="str">
        <f>'Wettkampf 1'!B16</f>
        <v>Gerdes Angela</v>
      </c>
      <c r="C16" s="68" t="str">
        <f>'Wettkampf 1'!C16</f>
        <v>Lorup I</v>
      </c>
      <c r="D16" s="84"/>
      <c r="E16" s="85"/>
      <c r="F16" s="70">
        <f t="shared" si="0"/>
        <v>0</v>
      </c>
      <c r="G16" s="71">
        <f t="shared" si="1"/>
        <v>0</v>
      </c>
      <c r="H16" s="71">
        <f t="shared" si="2"/>
        <v>0</v>
      </c>
      <c r="I16" s="71">
        <f t="shared" si="3"/>
        <v>0</v>
      </c>
      <c r="J16" s="71">
        <f t="shared" si="4"/>
        <v>1</v>
      </c>
      <c r="K16" s="71">
        <f t="shared" si="5"/>
        <v>0</v>
      </c>
      <c r="L16" s="71">
        <f t="shared" si="6"/>
        <v>0</v>
      </c>
      <c r="M16" s="71">
        <f t="shared" si="7"/>
        <v>0</v>
      </c>
      <c r="N16" s="71">
        <f t="shared" si="8"/>
        <v>0</v>
      </c>
      <c r="O16" s="71">
        <f t="shared" si="9"/>
        <v>0</v>
      </c>
      <c r="P16" s="71">
        <f t="shared" si="10"/>
        <v>0</v>
      </c>
      <c r="Q16" s="71">
        <f t="shared" si="11"/>
        <v>0</v>
      </c>
      <c r="R16" s="71">
        <f t="shared" si="12"/>
        <v>0</v>
      </c>
      <c r="S16" s="71"/>
      <c r="T16" s="71"/>
      <c r="U16" s="87"/>
      <c r="V16" s="87"/>
      <c r="W16" s="87"/>
      <c r="X16" s="92">
        <f t="shared" si="13"/>
        <v>0</v>
      </c>
      <c r="Y16" s="72">
        <f t="shared" si="14"/>
        <v>1</v>
      </c>
      <c r="Z16" s="72">
        <f t="shared" si="15"/>
        <v>0</v>
      </c>
      <c r="AA16" s="73" t="str">
        <f t="shared" si="16"/>
        <v/>
      </c>
    </row>
    <row r="17" spans="1:27" ht="12.9" customHeight="1" x14ac:dyDescent="0.3">
      <c r="A17" s="115">
        <v>8</v>
      </c>
      <c r="B17" s="68" t="str">
        <f>'Wettkampf 1'!B17</f>
        <v>Lindemann Helga</v>
      </c>
      <c r="C17" s="68" t="str">
        <f>'Wettkampf 1'!C17</f>
        <v>Lorup I</v>
      </c>
      <c r="D17" s="84"/>
      <c r="E17" s="85"/>
      <c r="F17" s="70">
        <f t="shared" si="0"/>
        <v>0</v>
      </c>
      <c r="G17" s="71">
        <f t="shared" si="1"/>
        <v>0</v>
      </c>
      <c r="H17" s="71">
        <f t="shared" si="2"/>
        <v>0</v>
      </c>
      <c r="I17" s="71">
        <f t="shared" si="3"/>
        <v>0</v>
      </c>
      <c r="J17" s="71">
        <f t="shared" si="4"/>
        <v>1</v>
      </c>
      <c r="K17" s="71">
        <f t="shared" si="5"/>
        <v>0</v>
      </c>
      <c r="L17" s="71">
        <f t="shared" si="6"/>
        <v>0</v>
      </c>
      <c r="M17" s="71">
        <f t="shared" si="7"/>
        <v>0</v>
      </c>
      <c r="N17" s="71">
        <f t="shared" si="8"/>
        <v>0</v>
      </c>
      <c r="O17" s="71">
        <f t="shared" si="9"/>
        <v>0</v>
      </c>
      <c r="P17" s="71">
        <f t="shared" si="10"/>
        <v>0</v>
      </c>
      <c r="Q17" s="71">
        <f t="shared" si="11"/>
        <v>0</v>
      </c>
      <c r="R17" s="71">
        <f t="shared" si="12"/>
        <v>0</v>
      </c>
      <c r="S17" s="71"/>
      <c r="T17" s="71"/>
      <c r="U17" s="87"/>
      <c r="V17" s="87"/>
      <c r="W17" s="87"/>
      <c r="X17" s="92">
        <f t="shared" si="13"/>
        <v>0</v>
      </c>
      <c r="Y17" s="72">
        <f t="shared" si="14"/>
        <v>1</v>
      </c>
      <c r="Z17" s="72">
        <f t="shared" si="15"/>
        <v>0</v>
      </c>
      <c r="AA17" s="73" t="str">
        <f t="shared" si="16"/>
        <v/>
      </c>
    </row>
    <row r="18" spans="1:27" ht="12.9" customHeight="1" x14ac:dyDescent="0.3">
      <c r="A18" s="115">
        <v>9</v>
      </c>
      <c r="B18" s="68" t="str">
        <f>'Wettkampf 1'!B18</f>
        <v>Hüntelmann Agnes</v>
      </c>
      <c r="C18" s="68" t="str">
        <f>'Wettkampf 1'!C18</f>
        <v>Lahn I</v>
      </c>
      <c r="D18" s="84"/>
      <c r="E18" s="85"/>
      <c r="F18" s="70">
        <f t="shared" si="0"/>
        <v>0</v>
      </c>
      <c r="G18" s="71">
        <f t="shared" si="1"/>
        <v>0</v>
      </c>
      <c r="H18" s="71">
        <f t="shared" si="2"/>
        <v>0</v>
      </c>
      <c r="I18" s="71">
        <f t="shared" si="3"/>
        <v>0</v>
      </c>
      <c r="J18" s="71">
        <f t="shared" si="4"/>
        <v>0</v>
      </c>
      <c r="K18" s="71">
        <f t="shared" si="5"/>
        <v>0</v>
      </c>
      <c r="L18" s="71">
        <f t="shared" si="6"/>
        <v>1</v>
      </c>
      <c r="M18" s="71">
        <f t="shared" si="7"/>
        <v>0</v>
      </c>
      <c r="N18" s="71">
        <f t="shared" si="8"/>
        <v>0</v>
      </c>
      <c r="O18" s="71">
        <f t="shared" si="9"/>
        <v>0</v>
      </c>
      <c r="P18" s="71">
        <f t="shared" si="10"/>
        <v>0</v>
      </c>
      <c r="Q18" s="71">
        <f t="shared" si="11"/>
        <v>0</v>
      </c>
      <c r="R18" s="71">
        <f t="shared" si="12"/>
        <v>0</v>
      </c>
      <c r="S18" s="71"/>
      <c r="T18" s="71"/>
      <c r="U18" s="87"/>
      <c r="V18" s="87"/>
      <c r="W18" s="87"/>
      <c r="X18" s="92">
        <f t="shared" si="13"/>
        <v>0</v>
      </c>
      <c r="Y18" s="72">
        <f t="shared" si="14"/>
        <v>1</v>
      </c>
      <c r="Z18" s="72">
        <f t="shared" si="15"/>
        <v>0</v>
      </c>
      <c r="AA18" s="73" t="str">
        <f t="shared" si="16"/>
        <v/>
      </c>
    </row>
    <row r="19" spans="1:27" ht="12.9" customHeight="1" x14ac:dyDescent="0.3">
      <c r="A19" s="115">
        <v>10</v>
      </c>
      <c r="B19" s="68" t="str">
        <f>'Wettkampf 1'!B19</f>
        <v>Benten Waltraud</v>
      </c>
      <c r="C19" s="68" t="str">
        <f>'Wettkampf 1'!C19</f>
        <v>Lahn I</v>
      </c>
      <c r="D19" s="84"/>
      <c r="E19" s="85"/>
      <c r="F19" s="70">
        <f t="shared" si="0"/>
        <v>0</v>
      </c>
      <c r="G19" s="71">
        <f t="shared" si="1"/>
        <v>0</v>
      </c>
      <c r="H19" s="71">
        <f t="shared" si="2"/>
        <v>0</v>
      </c>
      <c r="I19" s="71">
        <f t="shared" si="3"/>
        <v>0</v>
      </c>
      <c r="J19" s="71">
        <f t="shared" si="4"/>
        <v>0</v>
      </c>
      <c r="K19" s="71">
        <f t="shared" si="5"/>
        <v>0</v>
      </c>
      <c r="L19" s="71">
        <f t="shared" si="6"/>
        <v>1</v>
      </c>
      <c r="M19" s="71">
        <f t="shared" si="7"/>
        <v>0</v>
      </c>
      <c r="N19" s="71">
        <f t="shared" si="8"/>
        <v>0</v>
      </c>
      <c r="O19" s="71">
        <f t="shared" si="9"/>
        <v>0</v>
      </c>
      <c r="P19" s="71">
        <f t="shared" si="10"/>
        <v>0</v>
      </c>
      <c r="Q19" s="71">
        <f t="shared" si="11"/>
        <v>0</v>
      </c>
      <c r="R19" s="71">
        <f t="shared" si="12"/>
        <v>0</v>
      </c>
      <c r="S19" s="71"/>
      <c r="T19" s="71"/>
      <c r="U19" s="87"/>
      <c r="V19" s="87"/>
      <c r="W19" s="87"/>
      <c r="X19" s="92">
        <f t="shared" si="13"/>
        <v>0</v>
      </c>
      <c r="Y19" s="72">
        <f t="shared" si="14"/>
        <v>1</v>
      </c>
      <c r="Z19" s="72">
        <f t="shared" si="15"/>
        <v>0</v>
      </c>
      <c r="AA19" s="73" t="str">
        <f t="shared" si="16"/>
        <v/>
      </c>
    </row>
    <row r="20" spans="1:27" ht="12.9" customHeight="1" x14ac:dyDescent="0.3">
      <c r="A20" s="115">
        <v>11</v>
      </c>
      <c r="B20" s="68" t="str">
        <f>'Wettkampf 1'!B20</f>
        <v>Bröker Karin</v>
      </c>
      <c r="C20" s="68" t="str">
        <f>'Wettkampf 1'!C20</f>
        <v>Lahn I</v>
      </c>
      <c r="D20" s="84"/>
      <c r="E20" s="85" t="s">
        <v>39</v>
      </c>
      <c r="F20" s="70" t="str">
        <f t="shared" si="0"/>
        <v>0</v>
      </c>
      <c r="G20" s="71">
        <f t="shared" si="1"/>
        <v>0</v>
      </c>
      <c r="H20" s="71">
        <f t="shared" si="2"/>
        <v>0</v>
      </c>
      <c r="I20" s="71">
        <f t="shared" si="3"/>
        <v>0</v>
      </c>
      <c r="J20" s="71">
        <f t="shared" si="4"/>
        <v>0</v>
      </c>
      <c r="K20" s="71" t="str">
        <f t="shared" si="5"/>
        <v>0</v>
      </c>
      <c r="L20" s="71">
        <f t="shared" si="6"/>
        <v>0</v>
      </c>
      <c r="M20" s="71">
        <f t="shared" si="7"/>
        <v>0</v>
      </c>
      <c r="N20" s="71">
        <f t="shared" si="8"/>
        <v>0</v>
      </c>
      <c r="O20" s="71">
        <f t="shared" si="9"/>
        <v>0</v>
      </c>
      <c r="P20" s="71">
        <f t="shared" si="10"/>
        <v>0</v>
      </c>
      <c r="Q20" s="71">
        <f t="shared" si="11"/>
        <v>0</v>
      </c>
      <c r="R20" s="71">
        <f t="shared" si="12"/>
        <v>0</v>
      </c>
      <c r="S20" s="71"/>
      <c r="T20" s="71"/>
      <c r="U20" s="87"/>
      <c r="V20" s="87"/>
      <c r="W20" s="87"/>
      <c r="X20" s="92">
        <f t="shared" si="13"/>
        <v>0</v>
      </c>
      <c r="Y20" s="72">
        <f t="shared" si="14"/>
        <v>1</v>
      </c>
      <c r="Z20" s="72">
        <f t="shared" si="15"/>
        <v>0</v>
      </c>
      <c r="AA20" s="73" t="str">
        <f t="shared" si="16"/>
        <v/>
      </c>
    </row>
    <row r="21" spans="1:27" ht="12.9" customHeight="1" x14ac:dyDescent="0.3">
      <c r="A21" s="115">
        <v>12</v>
      </c>
      <c r="B21" s="68" t="str">
        <f>'Wettkampf 1'!B21</f>
        <v>Thyen Kerstin</v>
      </c>
      <c r="C21" s="68" t="str">
        <f>'Wettkampf 1'!C21</f>
        <v>Lahn I</v>
      </c>
      <c r="D21" s="84"/>
      <c r="E21" s="85" t="s">
        <v>39</v>
      </c>
      <c r="F21" s="70" t="str">
        <f t="shared" si="0"/>
        <v>0</v>
      </c>
      <c r="G21" s="71">
        <f t="shared" si="1"/>
        <v>0</v>
      </c>
      <c r="H21" s="71">
        <f t="shared" si="2"/>
        <v>0</v>
      </c>
      <c r="I21" s="71">
        <f t="shared" si="3"/>
        <v>0</v>
      </c>
      <c r="J21" s="71">
        <f t="shared" si="4"/>
        <v>0</v>
      </c>
      <c r="K21" s="71" t="str">
        <f t="shared" si="5"/>
        <v>0</v>
      </c>
      <c r="L21" s="71">
        <f t="shared" si="6"/>
        <v>0</v>
      </c>
      <c r="M21" s="71">
        <f t="shared" si="7"/>
        <v>0</v>
      </c>
      <c r="N21" s="71">
        <f t="shared" si="8"/>
        <v>0</v>
      </c>
      <c r="O21" s="71">
        <f t="shared" si="9"/>
        <v>0</v>
      </c>
      <c r="P21" s="71">
        <f t="shared" si="10"/>
        <v>0</v>
      </c>
      <c r="Q21" s="71">
        <f t="shared" si="11"/>
        <v>0</v>
      </c>
      <c r="R21" s="71">
        <f t="shared" si="12"/>
        <v>0</v>
      </c>
      <c r="S21" s="71"/>
      <c r="T21" s="71"/>
      <c r="U21" s="87"/>
      <c r="V21" s="87"/>
      <c r="W21" s="87"/>
      <c r="X21" s="92">
        <f t="shared" si="13"/>
        <v>0</v>
      </c>
      <c r="Y21" s="72">
        <f t="shared" si="14"/>
        <v>1</v>
      </c>
      <c r="Z21" s="72">
        <f t="shared" si="15"/>
        <v>0</v>
      </c>
      <c r="AA21" s="73" t="str">
        <f t="shared" si="16"/>
        <v/>
      </c>
    </row>
    <row r="22" spans="1:27" ht="12.9" customHeight="1" x14ac:dyDescent="0.3">
      <c r="A22" s="115">
        <v>13</v>
      </c>
      <c r="B22" s="68" t="str">
        <f>'Wettkampf 1'!B22</f>
        <v>Rehorst Marita</v>
      </c>
      <c r="C22" s="68" t="str">
        <f>'Wettkampf 1'!C22</f>
        <v>Werlte II</v>
      </c>
      <c r="D22" s="84"/>
      <c r="E22" s="85"/>
      <c r="F22" s="70">
        <f t="shared" si="0"/>
        <v>0</v>
      </c>
      <c r="G22" s="71">
        <f t="shared" si="1"/>
        <v>0</v>
      </c>
      <c r="H22" s="71">
        <f t="shared" si="2"/>
        <v>0</v>
      </c>
      <c r="I22" s="71">
        <f t="shared" si="3"/>
        <v>0</v>
      </c>
      <c r="J22" s="71">
        <f t="shared" si="4"/>
        <v>0</v>
      </c>
      <c r="K22" s="71">
        <f t="shared" si="5"/>
        <v>0</v>
      </c>
      <c r="L22" s="71">
        <f t="shared" si="6"/>
        <v>0</v>
      </c>
      <c r="M22" s="71">
        <f t="shared" si="7"/>
        <v>0</v>
      </c>
      <c r="N22" s="71">
        <f t="shared" si="8"/>
        <v>1</v>
      </c>
      <c r="O22" s="71">
        <f t="shared" si="9"/>
        <v>0</v>
      </c>
      <c r="P22" s="71">
        <f t="shared" si="10"/>
        <v>0</v>
      </c>
      <c r="Q22" s="71">
        <f t="shared" si="11"/>
        <v>0</v>
      </c>
      <c r="R22" s="71">
        <f t="shared" si="12"/>
        <v>0</v>
      </c>
      <c r="S22" s="71"/>
      <c r="T22" s="71"/>
      <c r="U22" s="87"/>
      <c r="V22" s="87"/>
      <c r="W22" s="87"/>
      <c r="X22" s="92">
        <f t="shared" si="13"/>
        <v>0</v>
      </c>
      <c r="Y22" s="72">
        <f t="shared" si="14"/>
        <v>1</v>
      </c>
      <c r="Z22" s="72">
        <f t="shared" si="15"/>
        <v>0</v>
      </c>
      <c r="AA22" s="73" t="str">
        <f t="shared" si="16"/>
        <v/>
      </c>
    </row>
    <row r="23" spans="1:27" ht="12.9" customHeight="1" x14ac:dyDescent="0.3">
      <c r="A23" s="115">
        <v>14</v>
      </c>
      <c r="B23" s="68" t="str">
        <f>'Wettkampf 1'!B23</f>
        <v>Deitermann Erika</v>
      </c>
      <c r="C23" s="68" t="str">
        <f>'Wettkampf 1'!C23</f>
        <v>Werlte II</v>
      </c>
      <c r="D23" s="84"/>
      <c r="E23" s="85"/>
      <c r="F23" s="70">
        <f t="shared" si="0"/>
        <v>0</v>
      </c>
      <c r="G23" s="71">
        <f t="shared" si="1"/>
        <v>0</v>
      </c>
      <c r="H23" s="71">
        <f t="shared" si="2"/>
        <v>0</v>
      </c>
      <c r="I23" s="71">
        <f t="shared" si="3"/>
        <v>0</v>
      </c>
      <c r="J23" s="71">
        <f t="shared" si="4"/>
        <v>0</v>
      </c>
      <c r="K23" s="71">
        <f t="shared" si="5"/>
        <v>0</v>
      </c>
      <c r="L23" s="71">
        <f t="shared" si="6"/>
        <v>0</v>
      </c>
      <c r="M23" s="71">
        <f t="shared" si="7"/>
        <v>0</v>
      </c>
      <c r="N23" s="71">
        <f t="shared" si="8"/>
        <v>1</v>
      </c>
      <c r="O23" s="71">
        <f t="shared" si="9"/>
        <v>0</v>
      </c>
      <c r="P23" s="71">
        <f t="shared" si="10"/>
        <v>0</v>
      </c>
      <c r="Q23" s="71">
        <f t="shared" si="11"/>
        <v>0</v>
      </c>
      <c r="R23" s="71">
        <f t="shared" si="12"/>
        <v>0</v>
      </c>
      <c r="S23" s="71"/>
      <c r="T23" s="71"/>
      <c r="U23" s="87"/>
      <c r="V23" s="87"/>
      <c r="W23" s="87"/>
      <c r="X23" s="92">
        <f t="shared" si="13"/>
        <v>0</v>
      </c>
      <c r="Y23" s="72">
        <f t="shared" si="14"/>
        <v>1</v>
      </c>
      <c r="Z23" s="72">
        <f t="shared" si="15"/>
        <v>0</v>
      </c>
      <c r="AA23" s="73" t="str">
        <f t="shared" si="16"/>
        <v/>
      </c>
    </row>
    <row r="24" spans="1:27" ht="12.9" customHeight="1" x14ac:dyDescent="0.3">
      <c r="A24" s="115">
        <v>15</v>
      </c>
      <c r="B24" s="68" t="str">
        <f>'Wettkampf 1'!B24</f>
        <v>Kensinger Elvira</v>
      </c>
      <c r="C24" s="68" t="str">
        <f>'Wettkampf 1'!C24</f>
        <v>Werlte II</v>
      </c>
      <c r="D24" s="84"/>
      <c r="E24" s="85"/>
      <c r="F24" s="70">
        <f t="shared" si="0"/>
        <v>0</v>
      </c>
      <c r="G24" s="71">
        <f t="shared" si="1"/>
        <v>0</v>
      </c>
      <c r="H24" s="71">
        <f t="shared" si="2"/>
        <v>0</v>
      </c>
      <c r="I24" s="71">
        <f t="shared" si="3"/>
        <v>0</v>
      </c>
      <c r="J24" s="71">
        <f t="shared" si="4"/>
        <v>0</v>
      </c>
      <c r="K24" s="71">
        <f t="shared" si="5"/>
        <v>0</v>
      </c>
      <c r="L24" s="71">
        <f t="shared" si="6"/>
        <v>0</v>
      </c>
      <c r="M24" s="71">
        <f t="shared" si="7"/>
        <v>0</v>
      </c>
      <c r="N24" s="71">
        <f t="shared" si="8"/>
        <v>1</v>
      </c>
      <c r="O24" s="71">
        <f t="shared" si="9"/>
        <v>0</v>
      </c>
      <c r="P24" s="71">
        <f t="shared" si="10"/>
        <v>0</v>
      </c>
      <c r="Q24" s="71">
        <f t="shared" si="11"/>
        <v>0</v>
      </c>
      <c r="R24" s="71">
        <f t="shared" si="12"/>
        <v>0</v>
      </c>
      <c r="S24" s="71"/>
      <c r="T24" s="71"/>
      <c r="U24" s="87"/>
      <c r="V24" s="87"/>
      <c r="W24" s="87"/>
      <c r="X24" s="92">
        <f t="shared" si="13"/>
        <v>0</v>
      </c>
      <c r="Y24" s="72">
        <f t="shared" si="14"/>
        <v>1</v>
      </c>
      <c r="Z24" s="72">
        <f t="shared" si="15"/>
        <v>0</v>
      </c>
      <c r="AA24" s="73" t="str">
        <f t="shared" si="16"/>
        <v/>
      </c>
    </row>
    <row r="25" spans="1:27" ht="12.9" customHeight="1" x14ac:dyDescent="0.3">
      <c r="A25" s="115">
        <v>16</v>
      </c>
      <c r="B25" s="68" t="str">
        <f>'Wettkampf 1'!B25</f>
        <v>Freitag Silvia</v>
      </c>
      <c r="C25" s="68" t="str">
        <f>'Wettkampf 1'!C25</f>
        <v>Werlte II</v>
      </c>
      <c r="D25" s="84"/>
      <c r="E25" s="85"/>
      <c r="F25" s="70">
        <f t="shared" si="0"/>
        <v>0</v>
      </c>
      <c r="G25" s="71">
        <f t="shared" si="1"/>
        <v>0</v>
      </c>
      <c r="H25" s="71">
        <f t="shared" si="2"/>
        <v>0</v>
      </c>
      <c r="I25" s="71">
        <f t="shared" si="3"/>
        <v>0</v>
      </c>
      <c r="J25" s="71">
        <f t="shared" si="4"/>
        <v>0</v>
      </c>
      <c r="K25" s="71">
        <f t="shared" si="5"/>
        <v>0</v>
      </c>
      <c r="L25" s="71">
        <f t="shared" si="6"/>
        <v>0</v>
      </c>
      <c r="M25" s="71">
        <f t="shared" si="7"/>
        <v>0</v>
      </c>
      <c r="N25" s="71">
        <f t="shared" si="8"/>
        <v>1</v>
      </c>
      <c r="O25" s="71">
        <f t="shared" si="9"/>
        <v>0</v>
      </c>
      <c r="P25" s="71">
        <f t="shared" si="10"/>
        <v>0</v>
      </c>
      <c r="Q25" s="71">
        <f t="shared" si="11"/>
        <v>0</v>
      </c>
      <c r="R25" s="71">
        <f t="shared" si="12"/>
        <v>0</v>
      </c>
      <c r="S25" s="71"/>
      <c r="T25" s="71"/>
      <c r="U25" s="87"/>
      <c r="V25" s="87"/>
      <c r="W25" s="87"/>
      <c r="X25" s="92">
        <f t="shared" si="13"/>
        <v>0</v>
      </c>
      <c r="Y25" s="72">
        <f t="shared" si="14"/>
        <v>1</v>
      </c>
      <c r="Z25" s="72">
        <f t="shared" si="15"/>
        <v>0</v>
      </c>
      <c r="AA25" s="73" t="str">
        <f t="shared" si="16"/>
        <v/>
      </c>
    </row>
    <row r="26" spans="1:27" ht="12.9" customHeight="1" x14ac:dyDescent="0.3">
      <c r="A26" s="115">
        <v>17</v>
      </c>
      <c r="B26" s="68" t="str">
        <f>'Wettkampf 1'!B26</f>
        <v>Büter Maria</v>
      </c>
      <c r="C26" s="68" t="str">
        <f>'Wettkampf 1'!C26</f>
        <v>Werlte II</v>
      </c>
      <c r="D26" s="84"/>
      <c r="E26" s="85" t="s">
        <v>39</v>
      </c>
      <c r="F26" s="70" t="str">
        <f t="shared" si="0"/>
        <v>0</v>
      </c>
      <c r="G26" s="71">
        <f t="shared" si="1"/>
        <v>0</v>
      </c>
      <c r="H26" s="71">
        <f t="shared" si="2"/>
        <v>0</v>
      </c>
      <c r="I26" s="71">
        <f t="shared" si="3"/>
        <v>0</v>
      </c>
      <c r="J26" s="71">
        <f t="shared" si="4"/>
        <v>0</v>
      </c>
      <c r="K26" s="71">
        <f t="shared" si="5"/>
        <v>0</v>
      </c>
      <c r="L26" s="71">
        <f t="shared" si="6"/>
        <v>0</v>
      </c>
      <c r="M26" s="71" t="str">
        <f t="shared" si="7"/>
        <v>0</v>
      </c>
      <c r="N26" s="71">
        <f t="shared" si="8"/>
        <v>0</v>
      </c>
      <c r="O26" s="71">
        <f t="shared" si="9"/>
        <v>0</v>
      </c>
      <c r="P26" s="71">
        <f t="shared" si="10"/>
        <v>0</v>
      </c>
      <c r="Q26" s="71">
        <f t="shared" si="11"/>
        <v>0</v>
      </c>
      <c r="R26" s="71">
        <f t="shared" si="12"/>
        <v>0</v>
      </c>
      <c r="S26" s="71"/>
      <c r="T26" s="71"/>
      <c r="U26" s="87"/>
      <c r="V26" s="87"/>
      <c r="W26" s="87"/>
      <c r="X26" s="92">
        <f t="shared" si="13"/>
        <v>0</v>
      </c>
      <c r="Y26" s="72">
        <f t="shared" si="14"/>
        <v>1</v>
      </c>
      <c r="Z26" s="72">
        <f t="shared" si="15"/>
        <v>0</v>
      </c>
      <c r="AA26" s="73" t="str">
        <f t="shared" si="16"/>
        <v/>
      </c>
    </row>
    <row r="27" spans="1:27" ht="12.9" customHeight="1" x14ac:dyDescent="0.3">
      <c r="A27" s="115">
        <v>18</v>
      </c>
      <c r="B27" s="68" t="str">
        <f>'Wettkampf 1'!B27</f>
        <v>Grote Annelen</v>
      </c>
      <c r="C27" s="68" t="str">
        <f>'Wettkampf 1'!C27</f>
        <v>Neubörger I</v>
      </c>
      <c r="D27" s="84"/>
      <c r="E27" s="85" t="s">
        <v>39</v>
      </c>
      <c r="F27" s="70" t="str">
        <f t="shared" si="0"/>
        <v>0</v>
      </c>
      <c r="G27" s="71">
        <f t="shared" si="1"/>
        <v>0</v>
      </c>
      <c r="H27" s="71">
        <f t="shared" si="2"/>
        <v>0</v>
      </c>
      <c r="I27" s="71">
        <f t="shared" si="3"/>
        <v>0</v>
      </c>
      <c r="J27" s="71">
        <f t="shared" si="4"/>
        <v>0</v>
      </c>
      <c r="K27" s="71">
        <f t="shared" si="5"/>
        <v>0</v>
      </c>
      <c r="L27" s="71">
        <f t="shared" si="6"/>
        <v>0</v>
      </c>
      <c r="M27" s="71">
        <f t="shared" si="7"/>
        <v>0</v>
      </c>
      <c r="N27" s="71">
        <f t="shared" si="8"/>
        <v>0</v>
      </c>
      <c r="O27" s="71" t="str">
        <f t="shared" si="9"/>
        <v>0</v>
      </c>
      <c r="P27" s="71">
        <f t="shared" si="10"/>
        <v>0</v>
      </c>
      <c r="Q27" s="71">
        <f t="shared" si="11"/>
        <v>0</v>
      </c>
      <c r="R27" s="71">
        <f t="shared" si="12"/>
        <v>0</v>
      </c>
      <c r="S27" s="71"/>
      <c r="T27" s="71"/>
      <c r="U27" s="87"/>
      <c r="V27" s="87"/>
      <c r="W27" s="87"/>
      <c r="X27" s="92">
        <f t="shared" si="13"/>
        <v>0</v>
      </c>
      <c r="Y27" s="72">
        <f t="shared" si="14"/>
        <v>1</v>
      </c>
      <c r="Z27" s="72">
        <f t="shared" si="15"/>
        <v>0</v>
      </c>
      <c r="AA27" s="73" t="str">
        <f t="shared" si="16"/>
        <v/>
      </c>
    </row>
    <row r="28" spans="1:27" ht="12.9" customHeight="1" x14ac:dyDescent="0.3">
      <c r="A28" s="115">
        <v>19</v>
      </c>
      <c r="B28" s="68" t="str">
        <f>'Wettkampf 1'!B28</f>
        <v>Runde Heike</v>
      </c>
      <c r="C28" s="68" t="str">
        <f>'Wettkampf 1'!C28</f>
        <v>Neubörger I</v>
      </c>
      <c r="D28" s="84"/>
      <c r="E28" s="85"/>
      <c r="F28" s="70">
        <f t="shared" si="0"/>
        <v>0</v>
      </c>
      <c r="G28" s="71">
        <f t="shared" si="1"/>
        <v>0</v>
      </c>
      <c r="H28" s="71">
        <f t="shared" si="2"/>
        <v>0</v>
      </c>
      <c r="I28" s="71">
        <f t="shared" si="3"/>
        <v>0</v>
      </c>
      <c r="J28" s="71">
        <f t="shared" si="4"/>
        <v>0</v>
      </c>
      <c r="K28" s="71">
        <f t="shared" si="5"/>
        <v>0</v>
      </c>
      <c r="L28" s="71">
        <f t="shared" si="6"/>
        <v>0</v>
      </c>
      <c r="M28" s="71">
        <f t="shared" si="7"/>
        <v>0</v>
      </c>
      <c r="N28" s="71">
        <f t="shared" si="8"/>
        <v>0</v>
      </c>
      <c r="O28" s="71">
        <f t="shared" si="9"/>
        <v>0</v>
      </c>
      <c r="P28" s="71">
        <f t="shared" si="10"/>
        <v>1</v>
      </c>
      <c r="Q28" s="71">
        <f t="shared" si="11"/>
        <v>0</v>
      </c>
      <c r="R28" s="71">
        <f t="shared" si="12"/>
        <v>0</v>
      </c>
      <c r="S28" s="71"/>
      <c r="T28" s="71"/>
      <c r="U28" s="87"/>
      <c r="V28" s="87"/>
      <c r="W28" s="87"/>
      <c r="X28" s="92">
        <f t="shared" si="13"/>
        <v>0</v>
      </c>
      <c r="Y28" s="72">
        <f t="shared" si="14"/>
        <v>1</v>
      </c>
      <c r="Z28" s="72">
        <f t="shared" si="15"/>
        <v>0</v>
      </c>
      <c r="AA28" s="73" t="str">
        <f t="shared" si="16"/>
        <v/>
      </c>
    </row>
    <row r="29" spans="1:27" ht="12.9" customHeight="1" x14ac:dyDescent="0.3">
      <c r="A29" s="115">
        <v>20</v>
      </c>
      <c r="B29" s="68" t="str">
        <f>'Wettkampf 1'!B29</f>
        <v>Jansen Angelika</v>
      </c>
      <c r="C29" s="68" t="str">
        <f>'Wettkampf 1'!C29</f>
        <v>Neubörger I</v>
      </c>
      <c r="D29" s="84"/>
      <c r="E29" s="85"/>
      <c r="F29" s="70">
        <f t="shared" si="0"/>
        <v>0</v>
      </c>
      <c r="G29" s="71">
        <f t="shared" si="1"/>
        <v>0</v>
      </c>
      <c r="H29" s="71">
        <f t="shared" si="2"/>
        <v>0</v>
      </c>
      <c r="I29" s="71">
        <f t="shared" si="3"/>
        <v>0</v>
      </c>
      <c r="J29" s="71">
        <f t="shared" si="4"/>
        <v>0</v>
      </c>
      <c r="K29" s="71">
        <f t="shared" si="5"/>
        <v>0</v>
      </c>
      <c r="L29" s="71">
        <f t="shared" si="6"/>
        <v>0</v>
      </c>
      <c r="M29" s="71">
        <f t="shared" si="7"/>
        <v>0</v>
      </c>
      <c r="N29" s="71">
        <f t="shared" si="8"/>
        <v>0</v>
      </c>
      <c r="O29" s="71">
        <f t="shared" si="9"/>
        <v>0</v>
      </c>
      <c r="P29" s="71">
        <f t="shared" si="10"/>
        <v>1</v>
      </c>
      <c r="Q29" s="71">
        <f t="shared" si="11"/>
        <v>0</v>
      </c>
      <c r="R29" s="71">
        <f t="shared" si="12"/>
        <v>0</v>
      </c>
      <c r="S29" s="71"/>
      <c r="T29" s="71"/>
      <c r="U29" s="87"/>
      <c r="V29" s="87"/>
      <c r="W29" s="87"/>
      <c r="X29" s="92">
        <f t="shared" si="13"/>
        <v>0</v>
      </c>
      <c r="Y29" s="72">
        <f t="shared" si="14"/>
        <v>1</v>
      </c>
      <c r="Z29" s="72">
        <f t="shared" si="15"/>
        <v>0</v>
      </c>
      <c r="AA29" s="73" t="str">
        <f t="shared" si="16"/>
        <v/>
      </c>
    </row>
    <row r="30" spans="1:27" ht="12.9" customHeight="1" x14ac:dyDescent="0.3">
      <c r="A30" s="115">
        <v>21</v>
      </c>
      <c r="B30" s="68" t="str">
        <f>'Wettkampf 1'!B30</f>
        <v>Breer Marlene</v>
      </c>
      <c r="C30" s="68" t="str">
        <f>'Wettkampf 1'!C30</f>
        <v>Neubörger I</v>
      </c>
      <c r="D30" s="84"/>
      <c r="E30" s="85"/>
      <c r="F30" s="70">
        <f t="shared" si="0"/>
        <v>0</v>
      </c>
      <c r="G30" s="71">
        <f t="shared" si="1"/>
        <v>0</v>
      </c>
      <c r="H30" s="71">
        <f t="shared" si="2"/>
        <v>0</v>
      </c>
      <c r="I30" s="71">
        <f t="shared" si="3"/>
        <v>0</v>
      </c>
      <c r="J30" s="71">
        <f t="shared" si="4"/>
        <v>0</v>
      </c>
      <c r="K30" s="71">
        <f t="shared" si="5"/>
        <v>0</v>
      </c>
      <c r="L30" s="71">
        <f t="shared" si="6"/>
        <v>0</v>
      </c>
      <c r="M30" s="71">
        <f t="shared" si="7"/>
        <v>0</v>
      </c>
      <c r="N30" s="71">
        <f t="shared" si="8"/>
        <v>0</v>
      </c>
      <c r="O30" s="71">
        <f t="shared" si="9"/>
        <v>0</v>
      </c>
      <c r="P30" s="71">
        <f t="shared" si="10"/>
        <v>1</v>
      </c>
      <c r="Q30" s="71">
        <f t="shared" si="11"/>
        <v>0</v>
      </c>
      <c r="R30" s="71">
        <f t="shared" si="12"/>
        <v>0</v>
      </c>
      <c r="S30" s="71"/>
      <c r="T30" s="71"/>
      <c r="U30" s="87"/>
      <c r="V30" s="87"/>
      <c r="W30" s="87"/>
      <c r="X30" s="92">
        <f t="shared" si="13"/>
        <v>0</v>
      </c>
      <c r="Y30" s="72">
        <f t="shared" si="14"/>
        <v>1</v>
      </c>
      <c r="Z30" s="72">
        <f t="shared" si="15"/>
        <v>0</v>
      </c>
      <c r="AA30" s="73" t="str">
        <f t="shared" si="16"/>
        <v/>
      </c>
    </row>
    <row r="31" spans="1:27" ht="12.9" customHeight="1" x14ac:dyDescent="0.3">
      <c r="A31" s="115">
        <v>22</v>
      </c>
      <c r="B31" s="68" t="str">
        <f>'Wettkampf 1'!B31</f>
        <v>Pranger Michaela</v>
      </c>
      <c r="C31" s="68" t="str">
        <f>'Wettkampf 1'!C31</f>
        <v>Sögel IV</v>
      </c>
      <c r="D31" s="84"/>
      <c r="E31" s="85"/>
      <c r="F31" s="70">
        <f t="shared" si="0"/>
        <v>0</v>
      </c>
      <c r="G31" s="71">
        <f t="shared" si="1"/>
        <v>0</v>
      </c>
      <c r="H31" s="71">
        <f t="shared" si="2"/>
        <v>0</v>
      </c>
      <c r="I31" s="71">
        <f t="shared" si="3"/>
        <v>0</v>
      </c>
      <c r="J31" s="71">
        <f t="shared" si="4"/>
        <v>0</v>
      </c>
      <c r="K31" s="71">
        <f t="shared" si="5"/>
        <v>0</v>
      </c>
      <c r="L31" s="71">
        <f t="shared" si="6"/>
        <v>0</v>
      </c>
      <c r="M31" s="71">
        <f t="shared" si="7"/>
        <v>0</v>
      </c>
      <c r="N31" s="71">
        <f t="shared" si="8"/>
        <v>0</v>
      </c>
      <c r="O31" s="71">
        <f t="shared" si="9"/>
        <v>0</v>
      </c>
      <c r="P31" s="71">
        <f t="shared" si="10"/>
        <v>0</v>
      </c>
      <c r="Q31" s="71">
        <f t="shared" si="11"/>
        <v>0</v>
      </c>
      <c r="R31" s="71">
        <f t="shared" si="12"/>
        <v>1</v>
      </c>
      <c r="S31" s="71"/>
      <c r="T31" s="71"/>
      <c r="U31" s="87"/>
      <c r="V31" s="87"/>
      <c r="W31" s="87"/>
      <c r="X31" s="92">
        <f t="shared" si="13"/>
        <v>0</v>
      </c>
      <c r="Y31" s="72">
        <f t="shared" si="14"/>
        <v>1</v>
      </c>
      <c r="Z31" s="72">
        <f t="shared" si="15"/>
        <v>0</v>
      </c>
      <c r="AA31" s="73" t="str">
        <f t="shared" si="16"/>
        <v/>
      </c>
    </row>
    <row r="32" spans="1:27" ht="12.9" customHeight="1" x14ac:dyDescent="0.3">
      <c r="A32" s="115">
        <v>23</v>
      </c>
      <c r="B32" s="68" t="str">
        <f>'Wettkampf 1'!B32</f>
        <v>Möhlenkamp Doris</v>
      </c>
      <c r="C32" s="68" t="str">
        <f>'Wettkampf 1'!C32</f>
        <v>Sögel IV</v>
      </c>
      <c r="D32" s="84"/>
      <c r="E32" s="85" t="s">
        <v>39</v>
      </c>
      <c r="F32" s="70" t="str">
        <f t="shared" si="0"/>
        <v>0</v>
      </c>
      <c r="G32" s="71">
        <f t="shared" si="1"/>
        <v>0</v>
      </c>
      <c r="H32" s="71">
        <f t="shared" si="2"/>
        <v>0</v>
      </c>
      <c r="I32" s="71">
        <f t="shared" si="3"/>
        <v>0</v>
      </c>
      <c r="J32" s="71">
        <f t="shared" si="4"/>
        <v>0</v>
      </c>
      <c r="K32" s="71">
        <f t="shared" si="5"/>
        <v>0</v>
      </c>
      <c r="L32" s="71">
        <f t="shared" si="6"/>
        <v>0</v>
      </c>
      <c r="M32" s="71">
        <f t="shared" si="7"/>
        <v>0</v>
      </c>
      <c r="N32" s="71">
        <f t="shared" si="8"/>
        <v>0</v>
      </c>
      <c r="O32" s="71">
        <f t="shared" si="9"/>
        <v>0</v>
      </c>
      <c r="P32" s="71">
        <f t="shared" si="10"/>
        <v>0</v>
      </c>
      <c r="Q32" s="71" t="str">
        <f t="shared" si="11"/>
        <v>0</v>
      </c>
      <c r="R32" s="71">
        <f t="shared" si="12"/>
        <v>0</v>
      </c>
      <c r="S32" s="71"/>
      <c r="T32" s="71"/>
      <c r="U32" s="87"/>
      <c r="V32" s="87"/>
      <c r="W32" s="87"/>
      <c r="X32" s="92">
        <f t="shared" si="13"/>
        <v>0</v>
      </c>
      <c r="Y32" s="72">
        <f t="shared" si="14"/>
        <v>1</v>
      </c>
      <c r="Z32" s="72">
        <f t="shared" si="15"/>
        <v>0</v>
      </c>
      <c r="AA32" s="73" t="str">
        <f t="shared" si="16"/>
        <v/>
      </c>
    </row>
    <row r="33" spans="1:27" ht="12.9" customHeight="1" x14ac:dyDescent="0.3">
      <c r="A33" s="115">
        <v>24</v>
      </c>
      <c r="B33" s="68" t="str">
        <f>'Wettkampf 1'!B33</f>
        <v>Trempeck Olga</v>
      </c>
      <c r="C33" s="68" t="str">
        <f>'Wettkampf 1'!C33</f>
        <v>Sögel IV</v>
      </c>
      <c r="D33" s="84"/>
      <c r="E33" s="85" t="s">
        <v>39</v>
      </c>
      <c r="F33" s="70" t="str">
        <f t="shared" si="0"/>
        <v>0</v>
      </c>
      <c r="G33" s="71">
        <f t="shared" si="1"/>
        <v>0</v>
      </c>
      <c r="H33" s="71">
        <f t="shared" si="2"/>
        <v>0</v>
      </c>
      <c r="I33" s="71">
        <f t="shared" si="3"/>
        <v>0</v>
      </c>
      <c r="J33" s="71">
        <f t="shared" si="4"/>
        <v>0</v>
      </c>
      <c r="K33" s="71">
        <f t="shared" si="5"/>
        <v>0</v>
      </c>
      <c r="L33" s="71">
        <f t="shared" si="6"/>
        <v>0</v>
      </c>
      <c r="M33" s="71">
        <f t="shared" si="7"/>
        <v>0</v>
      </c>
      <c r="N33" s="71">
        <f t="shared" si="8"/>
        <v>0</v>
      </c>
      <c r="O33" s="71">
        <f t="shared" si="9"/>
        <v>0</v>
      </c>
      <c r="P33" s="71">
        <f t="shared" si="10"/>
        <v>0</v>
      </c>
      <c r="Q33" s="71" t="str">
        <f t="shared" si="11"/>
        <v>0</v>
      </c>
      <c r="R33" s="71">
        <f t="shared" si="12"/>
        <v>0</v>
      </c>
      <c r="S33" s="71"/>
      <c r="T33" s="71"/>
      <c r="U33" s="87"/>
      <c r="V33" s="87"/>
      <c r="W33" s="87"/>
      <c r="X33" s="92">
        <f t="shared" si="13"/>
        <v>0</v>
      </c>
      <c r="Y33" s="72">
        <f t="shared" si="14"/>
        <v>1</v>
      </c>
      <c r="Z33" s="72">
        <f t="shared" si="15"/>
        <v>0</v>
      </c>
      <c r="AA33" s="73" t="str">
        <f t="shared" si="16"/>
        <v/>
      </c>
    </row>
    <row r="34" spans="1:27" ht="12.9" customHeight="1" x14ac:dyDescent="0.3">
      <c r="A34" s="115">
        <v>25</v>
      </c>
      <c r="B34" s="68" t="str">
        <f>'Wettkampf 1'!B34</f>
        <v>Pranger Anne</v>
      </c>
      <c r="C34" s="68" t="str">
        <f>'Wettkampf 1'!C34</f>
        <v>Sögel IV</v>
      </c>
      <c r="D34" s="84"/>
      <c r="E34" s="85"/>
      <c r="F34" s="70">
        <f t="shared" si="0"/>
        <v>0</v>
      </c>
      <c r="G34" s="71">
        <f t="shared" si="1"/>
        <v>0</v>
      </c>
      <c r="H34" s="71">
        <f t="shared" si="2"/>
        <v>0</v>
      </c>
      <c r="I34" s="71">
        <f t="shared" si="3"/>
        <v>0</v>
      </c>
      <c r="J34" s="71">
        <f t="shared" si="4"/>
        <v>0</v>
      </c>
      <c r="K34" s="71">
        <f t="shared" si="5"/>
        <v>0</v>
      </c>
      <c r="L34" s="71">
        <f t="shared" si="6"/>
        <v>0</v>
      </c>
      <c r="M34" s="71">
        <f t="shared" si="7"/>
        <v>0</v>
      </c>
      <c r="N34" s="71">
        <f t="shared" si="8"/>
        <v>0</v>
      </c>
      <c r="O34" s="71">
        <f t="shared" si="9"/>
        <v>0</v>
      </c>
      <c r="P34" s="71">
        <f t="shared" si="10"/>
        <v>0</v>
      </c>
      <c r="Q34" s="71">
        <f t="shared" si="11"/>
        <v>0</v>
      </c>
      <c r="R34" s="71">
        <f t="shared" si="12"/>
        <v>1</v>
      </c>
      <c r="S34" s="71"/>
      <c r="T34" s="71"/>
      <c r="U34" s="87"/>
      <c r="V34" s="87"/>
      <c r="W34" s="87"/>
      <c r="X34" s="92">
        <f t="shared" si="13"/>
        <v>0</v>
      </c>
      <c r="Y34" s="72">
        <f t="shared" si="14"/>
        <v>1</v>
      </c>
      <c r="Z34" s="72">
        <f t="shared" si="15"/>
        <v>0</v>
      </c>
      <c r="AA34" s="73" t="str">
        <f t="shared" si="16"/>
        <v/>
      </c>
    </row>
    <row r="35" spans="1:27" ht="12.9" customHeight="1" x14ac:dyDescent="0.3">
      <c r="A35" s="115">
        <v>26</v>
      </c>
      <c r="B35" s="68" t="str">
        <f>'Wettkampf 1'!B35</f>
        <v>Wübben Manuela</v>
      </c>
      <c r="C35" s="68" t="str">
        <f>'Wettkampf 1'!C35</f>
        <v>Sögel IV</v>
      </c>
      <c r="D35" s="84"/>
      <c r="E35" s="85"/>
      <c r="F35" s="70">
        <f t="shared" si="0"/>
        <v>0</v>
      </c>
      <c r="G35" s="71">
        <f t="shared" si="1"/>
        <v>0</v>
      </c>
      <c r="H35" s="71">
        <f t="shared" si="2"/>
        <v>0</v>
      </c>
      <c r="I35" s="71">
        <f t="shared" si="3"/>
        <v>0</v>
      </c>
      <c r="J35" s="71">
        <f t="shared" si="4"/>
        <v>0</v>
      </c>
      <c r="K35" s="71">
        <f t="shared" si="5"/>
        <v>0</v>
      </c>
      <c r="L35" s="71">
        <f t="shared" si="6"/>
        <v>0</v>
      </c>
      <c r="M35" s="71">
        <f t="shared" si="7"/>
        <v>0</v>
      </c>
      <c r="N35" s="71">
        <f t="shared" si="8"/>
        <v>0</v>
      </c>
      <c r="O35" s="71">
        <f t="shared" si="9"/>
        <v>0</v>
      </c>
      <c r="P35" s="71">
        <f t="shared" si="10"/>
        <v>0</v>
      </c>
      <c r="Q35" s="71">
        <f t="shared" si="11"/>
        <v>0</v>
      </c>
      <c r="R35" s="71">
        <f t="shared" si="12"/>
        <v>1</v>
      </c>
      <c r="S35" s="71"/>
      <c r="T35" s="71"/>
      <c r="U35" s="87"/>
      <c r="V35" s="87"/>
      <c r="W35" s="87"/>
      <c r="X35" s="92">
        <f t="shared" si="13"/>
        <v>0</v>
      </c>
      <c r="Y35" s="72">
        <f t="shared" si="14"/>
        <v>1</v>
      </c>
      <c r="Z35" s="72">
        <f t="shared" si="15"/>
        <v>0</v>
      </c>
      <c r="AA35" s="73" t="str">
        <f t="shared" si="16"/>
        <v/>
      </c>
    </row>
    <row r="36" spans="1:27" ht="12.9" customHeight="1" x14ac:dyDescent="0.3">
      <c r="A36" s="115">
        <v>27</v>
      </c>
      <c r="B36" s="68" t="str">
        <f>'Wettkampf 1'!B36</f>
        <v>Schütze 27</v>
      </c>
      <c r="C36" s="68" t="str">
        <f>'Wettkampf 1'!C36</f>
        <v>Sögel IV</v>
      </c>
      <c r="D36" s="84"/>
      <c r="E36" s="85"/>
      <c r="F36" s="70">
        <f t="shared" si="0"/>
        <v>0</v>
      </c>
      <c r="G36" s="71">
        <f t="shared" si="1"/>
        <v>0</v>
      </c>
      <c r="H36" s="71">
        <f t="shared" si="2"/>
        <v>0</v>
      </c>
      <c r="I36" s="71">
        <f t="shared" si="3"/>
        <v>0</v>
      </c>
      <c r="J36" s="71">
        <f t="shared" si="4"/>
        <v>0</v>
      </c>
      <c r="K36" s="71">
        <f t="shared" si="5"/>
        <v>0</v>
      </c>
      <c r="L36" s="71">
        <f t="shared" si="6"/>
        <v>0</v>
      </c>
      <c r="M36" s="71">
        <f t="shared" si="7"/>
        <v>0</v>
      </c>
      <c r="N36" s="71">
        <f t="shared" si="8"/>
        <v>0</v>
      </c>
      <c r="O36" s="71">
        <f t="shared" si="9"/>
        <v>0</v>
      </c>
      <c r="P36" s="71">
        <f t="shared" si="10"/>
        <v>0</v>
      </c>
      <c r="Q36" s="71">
        <f t="shared" si="11"/>
        <v>0</v>
      </c>
      <c r="R36" s="71">
        <f t="shared" si="12"/>
        <v>1</v>
      </c>
      <c r="S36" s="71"/>
      <c r="T36" s="71"/>
      <c r="U36" s="87"/>
      <c r="V36" s="87"/>
      <c r="W36" s="87"/>
      <c r="X36" s="92">
        <f t="shared" si="13"/>
        <v>0</v>
      </c>
      <c r="Y36" s="72">
        <f t="shared" si="14"/>
        <v>1</v>
      </c>
      <c r="Z36" s="72">
        <f t="shared" si="15"/>
        <v>0</v>
      </c>
      <c r="AA36" s="73" t="str">
        <f t="shared" si="16"/>
        <v/>
      </c>
    </row>
    <row r="37" spans="1:27" ht="12.9" customHeight="1" x14ac:dyDescent="0.3">
      <c r="A37" s="115">
        <v>28</v>
      </c>
      <c r="B37" s="68" t="str">
        <f>'Wettkampf 1'!B37</f>
        <v>Schütze 28</v>
      </c>
      <c r="C37" s="68" t="str">
        <f>'Wettkampf 1'!C37</f>
        <v>Neubörger I</v>
      </c>
      <c r="D37" s="84"/>
      <c r="E37" s="85"/>
      <c r="F37" s="70">
        <f t="shared" si="0"/>
        <v>0</v>
      </c>
      <c r="G37" s="71">
        <f t="shared" si="1"/>
        <v>0</v>
      </c>
      <c r="H37" s="71">
        <f t="shared" si="2"/>
        <v>0</v>
      </c>
      <c r="I37" s="71">
        <f t="shared" si="3"/>
        <v>0</v>
      </c>
      <c r="J37" s="71">
        <f t="shared" si="4"/>
        <v>0</v>
      </c>
      <c r="K37" s="71">
        <f t="shared" si="5"/>
        <v>0</v>
      </c>
      <c r="L37" s="71">
        <f t="shared" si="6"/>
        <v>0</v>
      </c>
      <c r="M37" s="71">
        <f t="shared" si="7"/>
        <v>0</v>
      </c>
      <c r="N37" s="71">
        <f t="shared" si="8"/>
        <v>0</v>
      </c>
      <c r="O37" s="71">
        <f t="shared" si="9"/>
        <v>0</v>
      </c>
      <c r="P37" s="71">
        <f t="shared" si="10"/>
        <v>1</v>
      </c>
      <c r="Q37" s="71">
        <f t="shared" si="11"/>
        <v>0</v>
      </c>
      <c r="R37" s="71">
        <f t="shared" si="12"/>
        <v>0</v>
      </c>
      <c r="S37" s="71"/>
      <c r="T37" s="71"/>
      <c r="U37" s="87"/>
      <c r="V37" s="87"/>
      <c r="W37" s="87"/>
      <c r="X37" s="92">
        <f t="shared" si="13"/>
        <v>0</v>
      </c>
      <c r="Y37" s="72">
        <f t="shared" si="14"/>
        <v>1</v>
      </c>
      <c r="Z37" s="72">
        <f t="shared" si="15"/>
        <v>0</v>
      </c>
      <c r="AA37" s="73" t="str">
        <f t="shared" si="16"/>
        <v/>
      </c>
    </row>
    <row r="38" spans="1:27" ht="12.9" customHeight="1" x14ac:dyDescent="0.3">
      <c r="A38" s="115">
        <v>29</v>
      </c>
      <c r="B38" s="68" t="str">
        <f>'Wettkampf 1'!B38</f>
        <v>Schütze 29</v>
      </c>
      <c r="C38" s="68" t="str">
        <f>'Wettkampf 1'!C38</f>
        <v>Neubörger I</v>
      </c>
      <c r="D38" s="84"/>
      <c r="E38" s="85" t="s">
        <v>39</v>
      </c>
      <c r="F38" s="70" t="str">
        <f t="shared" si="0"/>
        <v>0</v>
      </c>
      <c r="G38" s="71">
        <f t="shared" si="1"/>
        <v>0</v>
      </c>
      <c r="H38" s="71">
        <f t="shared" si="2"/>
        <v>0</v>
      </c>
      <c r="I38" s="71">
        <f t="shared" si="3"/>
        <v>0</v>
      </c>
      <c r="J38" s="71">
        <f t="shared" si="4"/>
        <v>0</v>
      </c>
      <c r="K38" s="71">
        <f t="shared" si="5"/>
        <v>0</v>
      </c>
      <c r="L38" s="71">
        <f t="shared" si="6"/>
        <v>0</v>
      </c>
      <c r="M38" s="71">
        <f t="shared" si="7"/>
        <v>0</v>
      </c>
      <c r="N38" s="71">
        <f t="shared" si="8"/>
        <v>0</v>
      </c>
      <c r="O38" s="71" t="str">
        <f t="shared" si="9"/>
        <v>0</v>
      </c>
      <c r="P38" s="71">
        <f t="shared" si="10"/>
        <v>0</v>
      </c>
      <c r="Q38" s="71">
        <f t="shared" si="11"/>
        <v>0</v>
      </c>
      <c r="R38" s="71">
        <f t="shared" si="12"/>
        <v>0</v>
      </c>
      <c r="S38" s="71"/>
      <c r="T38" s="71"/>
      <c r="U38" s="87"/>
      <c r="V38" s="87"/>
      <c r="W38" s="87"/>
      <c r="X38" s="92">
        <f t="shared" si="13"/>
        <v>0</v>
      </c>
      <c r="Y38" s="72">
        <f t="shared" si="14"/>
        <v>1</v>
      </c>
      <c r="Z38" s="72">
        <f t="shared" si="15"/>
        <v>0</v>
      </c>
      <c r="AA38" s="73" t="str">
        <f t="shared" si="16"/>
        <v/>
      </c>
    </row>
    <row r="39" spans="1:27" ht="12.9" customHeight="1" x14ac:dyDescent="0.3">
      <c r="A39" s="115">
        <v>30</v>
      </c>
      <c r="B39" s="68" t="str">
        <f>'Wettkampf 1'!B39</f>
        <v>Schütze 30</v>
      </c>
      <c r="C39" s="68" t="str">
        <f>'Wettkampf 1'!C39</f>
        <v>Werlte II</v>
      </c>
      <c r="D39" s="84"/>
      <c r="E39" s="85" t="s">
        <v>39</v>
      </c>
      <c r="F39" s="70" t="str">
        <f t="shared" si="0"/>
        <v>0</v>
      </c>
      <c r="G39" s="71">
        <f t="shared" si="1"/>
        <v>0</v>
      </c>
      <c r="H39" s="71">
        <f t="shared" si="2"/>
        <v>0</v>
      </c>
      <c r="I39" s="71">
        <f t="shared" si="3"/>
        <v>0</v>
      </c>
      <c r="J39" s="71">
        <f t="shared" si="4"/>
        <v>0</v>
      </c>
      <c r="K39" s="71">
        <f t="shared" si="5"/>
        <v>0</v>
      </c>
      <c r="L39" s="71">
        <f t="shared" si="6"/>
        <v>0</v>
      </c>
      <c r="M39" s="71" t="str">
        <f t="shared" si="7"/>
        <v>0</v>
      </c>
      <c r="N39" s="71">
        <f t="shared" si="8"/>
        <v>0</v>
      </c>
      <c r="O39" s="71">
        <f t="shared" si="9"/>
        <v>0</v>
      </c>
      <c r="P39" s="71">
        <f t="shared" si="10"/>
        <v>0</v>
      </c>
      <c r="Q39" s="71">
        <f t="shared" si="11"/>
        <v>0</v>
      </c>
      <c r="R39" s="71">
        <f t="shared" si="12"/>
        <v>0</v>
      </c>
      <c r="S39" s="71"/>
      <c r="T39" s="71"/>
      <c r="U39" s="87"/>
      <c r="V39" s="87"/>
      <c r="W39" s="87"/>
      <c r="X39" s="92">
        <f t="shared" si="13"/>
        <v>0</v>
      </c>
      <c r="Y39" s="72">
        <f t="shared" si="14"/>
        <v>1</v>
      </c>
      <c r="Z39" s="72">
        <f t="shared" si="15"/>
        <v>0</v>
      </c>
      <c r="AA39" s="73" t="str">
        <f t="shared" si="16"/>
        <v/>
      </c>
    </row>
    <row r="40" spans="1:27" ht="12.9" customHeight="1" x14ac:dyDescent="0.3">
      <c r="A40" s="115">
        <v>31</v>
      </c>
      <c r="B40" s="68" t="str">
        <f>'Wettkampf 1'!B40</f>
        <v>Schütze 31</v>
      </c>
      <c r="C40" s="68" t="str">
        <f>'Wettkampf 1'!C40</f>
        <v>Lahn I</v>
      </c>
      <c r="D40" s="84"/>
      <c r="E40" s="85"/>
      <c r="F40" s="70">
        <f t="shared" si="0"/>
        <v>0</v>
      </c>
      <c r="G40" s="71">
        <f t="shared" si="1"/>
        <v>0</v>
      </c>
      <c r="H40" s="71">
        <f t="shared" si="2"/>
        <v>0</v>
      </c>
      <c r="I40" s="71">
        <f t="shared" si="3"/>
        <v>0</v>
      </c>
      <c r="J40" s="71">
        <f t="shared" si="4"/>
        <v>0</v>
      </c>
      <c r="K40" s="71">
        <f t="shared" si="5"/>
        <v>0</v>
      </c>
      <c r="L40" s="71">
        <f t="shared" si="6"/>
        <v>1</v>
      </c>
      <c r="M40" s="71">
        <f t="shared" si="7"/>
        <v>0</v>
      </c>
      <c r="N40" s="71">
        <f t="shared" si="8"/>
        <v>0</v>
      </c>
      <c r="O40" s="71">
        <f t="shared" si="9"/>
        <v>0</v>
      </c>
      <c r="P40" s="71">
        <f t="shared" si="10"/>
        <v>0</v>
      </c>
      <c r="Q40" s="71">
        <f t="shared" si="11"/>
        <v>0</v>
      </c>
      <c r="R40" s="71">
        <f t="shared" si="12"/>
        <v>0</v>
      </c>
      <c r="S40" s="71"/>
      <c r="T40" s="71"/>
      <c r="U40" s="87"/>
      <c r="V40" s="87"/>
      <c r="W40" s="87"/>
      <c r="X40" s="92">
        <f t="shared" si="13"/>
        <v>0</v>
      </c>
      <c r="Y40" s="72">
        <f t="shared" si="14"/>
        <v>1</v>
      </c>
      <c r="Z40" s="72">
        <f t="shared" si="15"/>
        <v>0</v>
      </c>
      <c r="AA40" s="73" t="str">
        <f t="shared" si="16"/>
        <v/>
      </c>
    </row>
    <row r="41" spans="1:27" ht="12.9" customHeight="1" x14ac:dyDescent="0.3">
      <c r="A41" s="115">
        <v>32</v>
      </c>
      <c r="B41" s="68" t="str">
        <f>'Wettkampf 1'!B41</f>
        <v>Schütze 32</v>
      </c>
      <c r="C41" s="68" t="str">
        <f>'Wettkampf 1'!C41</f>
        <v>Lahn I</v>
      </c>
      <c r="D41" s="84"/>
      <c r="E41" s="85"/>
      <c r="F41" s="70">
        <f t="shared" si="0"/>
        <v>0</v>
      </c>
      <c r="G41" s="71">
        <f t="shared" si="1"/>
        <v>0</v>
      </c>
      <c r="H41" s="71">
        <f t="shared" si="2"/>
        <v>0</v>
      </c>
      <c r="I41" s="71">
        <f t="shared" si="3"/>
        <v>0</v>
      </c>
      <c r="J41" s="71">
        <f t="shared" si="4"/>
        <v>0</v>
      </c>
      <c r="K41" s="71">
        <f t="shared" si="5"/>
        <v>0</v>
      </c>
      <c r="L41" s="71">
        <f t="shared" si="6"/>
        <v>1</v>
      </c>
      <c r="M41" s="71">
        <f t="shared" si="7"/>
        <v>0</v>
      </c>
      <c r="N41" s="71">
        <f t="shared" si="8"/>
        <v>0</v>
      </c>
      <c r="O41" s="71">
        <f t="shared" si="9"/>
        <v>0</v>
      </c>
      <c r="P41" s="71">
        <f t="shared" si="10"/>
        <v>0</v>
      </c>
      <c r="Q41" s="71">
        <f t="shared" si="11"/>
        <v>0</v>
      </c>
      <c r="R41" s="71">
        <f t="shared" si="12"/>
        <v>0</v>
      </c>
      <c r="S41" s="71"/>
      <c r="T41" s="71"/>
      <c r="U41" s="87"/>
      <c r="V41" s="87"/>
      <c r="W41" s="87"/>
      <c r="X41" s="92">
        <f t="shared" si="13"/>
        <v>0</v>
      </c>
      <c r="Y41" s="72">
        <f t="shared" si="14"/>
        <v>1</v>
      </c>
      <c r="Z41" s="72">
        <f t="shared" si="15"/>
        <v>0</v>
      </c>
      <c r="AA41" s="73" t="str">
        <f t="shared" si="16"/>
        <v/>
      </c>
    </row>
    <row r="42" spans="1:27" ht="12.9" customHeight="1" x14ac:dyDescent="0.3">
      <c r="A42" s="115">
        <v>33</v>
      </c>
      <c r="B42" s="68" t="str">
        <f>'Wettkampf 1'!B42</f>
        <v>Schütze 33</v>
      </c>
      <c r="C42" s="68" t="str">
        <f>'Wettkampf 1'!C42</f>
        <v>Lorup I</v>
      </c>
      <c r="D42" s="84"/>
      <c r="E42" s="85"/>
      <c r="F42" s="70">
        <f t="shared" si="0"/>
        <v>0</v>
      </c>
      <c r="G42" s="71">
        <f t="shared" si="1"/>
        <v>0</v>
      </c>
      <c r="H42" s="71">
        <f t="shared" si="2"/>
        <v>0</v>
      </c>
      <c r="I42" s="71">
        <f t="shared" si="3"/>
        <v>0</v>
      </c>
      <c r="J42" s="71">
        <f t="shared" si="4"/>
        <v>1</v>
      </c>
      <c r="K42" s="71">
        <f t="shared" si="5"/>
        <v>0</v>
      </c>
      <c r="L42" s="71">
        <f t="shared" si="6"/>
        <v>0</v>
      </c>
      <c r="M42" s="71">
        <f t="shared" si="7"/>
        <v>0</v>
      </c>
      <c r="N42" s="71">
        <f t="shared" si="8"/>
        <v>0</v>
      </c>
      <c r="O42" s="71">
        <f t="shared" si="9"/>
        <v>0</v>
      </c>
      <c r="P42" s="71">
        <f t="shared" si="10"/>
        <v>0</v>
      </c>
      <c r="Q42" s="71">
        <f t="shared" si="11"/>
        <v>0</v>
      </c>
      <c r="R42" s="71">
        <f t="shared" si="12"/>
        <v>0</v>
      </c>
      <c r="S42" s="71"/>
      <c r="T42" s="71"/>
      <c r="U42" s="87"/>
      <c r="V42" s="87"/>
      <c r="W42" s="87"/>
      <c r="X42" s="92">
        <f t="shared" si="13"/>
        <v>0</v>
      </c>
      <c r="Y42" s="72">
        <f t="shared" si="14"/>
        <v>1</v>
      </c>
      <c r="Z42" s="72">
        <f t="shared" si="15"/>
        <v>0</v>
      </c>
      <c r="AA42" s="73" t="str">
        <f t="shared" si="16"/>
        <v/>
      </c>
    </row>
    <row r="43" spans="1:27" ht="12.9" customHeight="1" x14ac:dyDescent="0.3">
      <c r="A43" s="115">
        <v>34</v>
      </c>
      <c r="B43" s="68" t="str">
        <f>'Wettkampf 1'!B43</f>
        <v>Schütze 34</v>
      </c>
      <c r="C43" s="68" t="str">
        <f>'Wettkampf 1'!C43</f>
        <v>Lorup I</v>
      </c>
      <c r="D43" s="84"/>
      <c r="E43" s="85"/>
      <c r="F43" s="70">
        <f t="shared" si="0"/>
        <v>0</v>
      </c>
      <c r="G43" s="71">
        <f t="shared" si="1"/>
        <v>0</v>
      </c>
      <c r="H43" s="71">
        <f t="shared" si="2"/>
        <v>0</v>
      </c>
      <c r="I43" s="71">
        <f t="shared" si="3"/>
        <v>0</v>
      </c>
      <c r="J43" s="71">
        <f t="shared" si="4"/>
        <v>1</v>
      </c>
      <c r="K43" s="71">
        <f t="shared" si="5"/>
        <v>0</v>
      </c>
      <c r="L43" s="71">
        <f t="shared" si="6"/>
        <v>0</v>
      </c>
      <c r="M43" s="71">
        <f t="shared" si="7"/>
        <v>0</v>
      </c>
      <c r="N43" s="71">
        <f t="shared" si="8"/>
        <v>0</v>
      </c>
      <c r="O43" s="71">
        <f t="shared" si="9"/>
        <v>0</v>
      </c>
      <c r="P43" s="71">
        <f t="shared" si="10"/>
        <v>0</v>
      </c>
      <c r="Q43" s="71">
        <f t="shared" si="11"/>
        <v>0</v>
      </c>
      <c r="R43" s="71">
        <f t="shared" si="12"/>
        <v>0</v>
      </c>
      <c r="S43" s="71"/>
      <c r="T43" s="71"/>
      <c r="U43" s="87"/>
      <c r="V43" s="87"/>
      <c r="W43" s="87"/>
      <c r="X43" s="92">
        <f t="shared" si="13"/>
        <v>0</v>
      </c>
      <c r="Y43" s="72">
        <f t="shared" si="14"/>
        <v>1</v>
      </c>
      <c r="Z43" s="72">
        <f t="shared" si="15"/>
        <v>0</v>
      </c>
      <c r="AA43" s="73" t="str">
        <f t="shared" si="16"/>
        <v/>
      </c>
    </row>
    <row r="44" spans="1:27" ht="12.9" customHeight="1" x14ac:dyDescent="0.3">
      <c r="A44" s="115">
        <v>35</v>
      </c>
      <c r="B44" s="68" t="str">
        <f>'Wettkampf 1'!B44</f>
        <v>Schütze 35</v>
      </c>
      <c r="C44" s="68" t="str">
        <f>'Wettkampf 1'!C44</f>
        <v>Lorup I</v>
      </c>
      <c r="D44" s="84"/>
      <c r="E44" s="85" t="s">
        <v>39</v>
      </c>
      <c r="F44" s="70" t="str">
        <f t="shared" si="0"/>
        <v>0</v>
      </c>
      <c r="G44" s="71">
        <f t="shared" si="1"/>
        <v>0</v>
      </c>
      <c r="H44" s="71">
        <f t="shared" si="2"/>
        <v>0</v>
      </c>
      <c r="I44" s="71" t="str">
        <f t="shared" si="3"/>
        <v>0</v>
      </c>
      <c r="J44" s="71">
        <f t="shared" si="4"/>
        <v>0</v>
      </c>
      <c r="K44" s="71">
        <f t="shared" si="5"/>
        <v>0</v>
      </c>
      <c r="L44" s="71">
        <f t="shared" si="6"/>
        <v>0</v>
      </c>
      <c r="M44" s="71">
        <f t="shared" si="7"/>
        <v>0</v>
      </c>
      <c r="N44" s="71">
        <f t="shared" si="8"/>
        <v>0</v>
      </c>
      <c r="O44" s="71">
        <f t="shared" si="9"/>
        <v>0</v>
      </c>
      <c r="P44" s="71">
        <f t="shared" si="10"/>
        <v>0</v>
      </c>
      <c r="Q44" s="71">
        <f t="shared" si="11"/>
        <v>0</v>
      </c>
      <c r="R44" s="71">
        <f t="shared" si="12"/>
        <v>0</v>
      </c>
      <c r="S44" s="71"/>
      <c r="T44" s="71"/>
      <c r="U44" s="87"/>
      <c r="V44" s="87"/>
      <c r="W44" s="87"/>
      <c r="X44" s="92">
        <f t="shared" si="13"/>
        <v>0</v>
      </c>
      <c r="Y44" s="72">
        <f t="shared" si="14"/>
        <v>1</v>
      </c>
      <c r="Z44" s="72">
        <f t="shared" si="15"/>
        <v>0</v>
      </c>
      <c r="AA44" s="73" t="str">
        <f t="shared" si="16"/>
        <v/>
      </c>
    </row>
    <row r="45" spans="1:27" ht="12.9" customHeight="1" x14ac:dyDescent="0.3">
      <c r="A45" s="115">
        <v>36</v>
      </c>
      <c r="B45" s="68" t="str">
        <f>'Wettkampf 1'!B45</f>
        <v>Schütze 36</v>
      </c>
      <c r="C45" s="68" t="str">
        <f>'Wettkampf 1'!C45</f>
        <v>Börger I</v>
      </c>
      <c r="D45" s="84"/>
      <c r="E45" s="85" t="s">
        <v>39</v>
      </c>
      <c r="F45" s="70" t="str">
        <f t="shared" si="0"/>
        <v>0</v>
      </c>
      <c r="G45" s="71" t="str">
        <f t="shared" si="1"/>
        <v>0</v>
      </c>
      <c r="H45" s="71">
        <f t="shared" si="2"/>
        <v>0</v>
      </c>
      <c r="I45" s="71">
        <f t="shared" si="3"/>
        <v>0</v>
      </c>
      <c r="J45" s="71">
        <f t="shared" si="4"/>
        <v>0</v>
      </c>
      <c r="K45" s="71">
        <f t="shared" si="5"/>
        <v>0</v>
      </c>
      <c r="L45" s="71">
        <f t="shared" si="6"/>
        <v>0</v>
      </c>
      <c r="M45" s="71">
        <f t="shared" si="7"/>
        <v>0</v>
      </c>
      <c r="N45" s="71">
        <f t="shared" si="8"/>
        <v>0</v>
      </c>
      <c r="O45" s="71">
        <f t="shared" si="9"/>
        <v>0</v>
      </c>
      <c r="P45" s="71">
        <f t="shared" si="10"/>
        <v>0</v>
      </c>
      <c r="Q45" s="71">
        <f t="shared" si="11"/>
        <v>0</v>
      </c>
      <c r="R45" s="71">
        <f t="shared" si="12"/>
        <v>0</v>
      </c>
      <c r="S45" s="71"/>
      <c r="T45" s="71"/>
      <c r="U45" s="87"/>
      <c r="V45" s="87"/>
      <c r="W45" s="87"/>
      <c r="X45" s="92">
        <f t="shared" si="13"/>
        <v>0</v>
      </c>
      <c r="Y45" s="72">
        <f t="shared" si="14"/>
        <v>1</v>
      </c>
      <c r="Z45" s="72">
        <f t="shared" si="15"/>
        <v>0</v>
      </c>
      <c r="AA45" s="73" t="str">
        <f t="shared" si="16"/>
        <v/>
      </c>
    </row>
    <row r="46" spans="1:27" x14ac:dyDescent="0.3">
      <c r="B46" s="89"/>
      <c r="C46" s="89"/>
      <c r="G46" s="71">
        <f>LARGE(G10:G45,1)+LARGE(G10:G45,2)+LARGE(G10:G45,3)</f>
        <v>0</v>
      </c>
      <c r="H46" s="71">
        <f>SUM(H10:H45)</f>
        <v>4</v>
      </c>
      <c r="I46" s="71">
        <f>LARGE(I10:I45,1)+LARGE(I10:I45,2)+LARGE(I10:I45,3)</f>
        <v>0</v>
      </c>
      <c r="J46" s="71">
        <f>SUM(J10:J45)</f>
        <v>4</v>
      </c>
      <c r="K46" s="71">
        <f>LARGE(K10:K45,1)+LARGE(K10:K45,2)+LARGE(K10:K45,3)</f>
        <v>0</v>
      </c>
      <c r="L46" s="71">
        <f>SUM(L10:L45)</f>
        <v>4</v>
      </c>
      <c r="M46" s="71">
        <f>LARGE(M10:M45,1)+LARGE(M10:M45,2)+LARGE(M10:M45,3)</f>
        <v>0</v>
      </c>
      <c r="N46" s="71">
        <f>SUM(N10:N45)</f>
        <v>4</v>
      </c>
      <c r="O46" s="71">
        <f>LARGE(O10:O45,1)+LARGE(O10:O45,2)+LARGE(O10:O45,3)</f>
        <v>0</v>
      </c>
      <c r="P46" s="71">
        <f>SUM(P10:P45)</f>
        <v>4</v>
      </c>
      <c r="Q46" s="71">
        <f>LARGE(Q10:Q45,1)+LARGE(Q10:Q45,2)+LARGE(Q10:Q45,3)</f>
        <v>0</v>
      </c>
      <c r="R46" s="71">
        <f>SUM(R10:S45)</f>
        <v>4</v>
      </c>
    </row>
    <row r="47" spans="1:27" x14ac:dyDescent="0.3">
      <c r="C47" s="71" t="s">
        <v>75</v>
      </c>
    </row>
  </sheetData>
  <sheetProtection algorithmName="SHA-512" hashValue="PPTN/DQ1HAJLBQy5qLoEJTS7jGSquXn47ViqJis4/INOTG9a87eh6OlA+hweGf/6d1QUKrmU6+L/sDJAM5TQKA==" saltValue="rhXWAkQFsGleGCmTYBIdP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NOT(ISBLANK($C$2))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zoomScaleNormal="100" workbookViewId="0">
      <selection activeCell="W8" sqref="W8"/>
    </sheetView>
  </sheetViews>
  <sheetFormatPr baseColWidth="10" defaultColWidth="22" defaultRowHeight="15.6" x14ac:dyDescent="0.3"/>
  <cols>
    <col min="1" max="1" width="3.5546875" style="71" bestFit="1" customWidth="1"/>
    <col min="2" max="2" width="20.5546875" style="71" customWidth="1"/>
    <col min="3" max="3" width="16.88671875" style="71" customWidth="1"/>
    <col min="4" max="4" width="16.109375" style="79" customWidth="1"/>
    <col min="5" max="5" width="9.88671875" style="69" customWidth="1"/>
    <col min="6" max="6" width="6.44140625" style="70" hidden="1" customWidth="1"/>
    <col min="7" max="7" width="8.88671875" style="71" hidden="1" customWidth="1"/>
    <col min="8" max="8" width="2.33203125" style="71" hidden="1" customWidth="1"/>
    <col min="9" max="9" width="8.88671875" style="71" hidden="1" customWidth="1"/>
    <col min="10" max="10" width="2.33203125" style="71" hidden="1" customWidth="1"/>
    <col min="11" max="11" width="8.88671875" style="71" hidden="1" customWidth="1"/>
    <col min="12" max="12" width="2.33203125" style="71" hidden="1" customWidth="1"/>
    <col min="13" max="13" width="8.88671875" style="71" hidden="1" customWidth="1"/>
    <col min="14" max="14" width="2.33203125" style="71" hidden="1" customWidth="1"/>
    <col min="15" max="15" width="8.88671875" style="71" hidden="1" customWidth="1"/>
    <col min="16" max="16" width="2.33203125" style="71" hidden="1" customWidth="1"/>
    <col min="17" max="17" width="8.88671875" style="71" hidden="1" customWidth="1"/>
    <col min="18" max="18" width="2.33203125" style="72" hidden="1" customWidth="1"/>
    <col min="19" max="19" width="0" style="72" hidden="1" customWidth="1"/>
    <col min="20" max="20" width="12.33203125" style="72" customWidth="1"/>
    <col min="21" max="24" width="10.109375" style="72" customWidth="1"/>
    <col min="25" max="26" width="0" style="72" hidden="1" customWidth="1"/>
    <col min="27" max="27" width="0" style="73" hidden="1" customWidth="1"/>
    <col min="28" max="28" width="22.109375" style="74" customWidth="1"/>
    <col min="29" max="29" width="19.6640625" style="72" customWidth="1"/>
    <col min="30" max="16384" width="22" style="72"/>
  </cols>
  <sheetData>
    <row r="1" spans="1:27" x14ac:dyDescent="0.3">
      <c r="A1" s="115"/>
      <c r="B1" s="66" t="s">
        <v>58</v>
      </c>
      <c r="C1" s="67"/>
      <c r="D1" s="75" t="s">
        <v>8</v>
      </c>
      <c r="V1" s="116" t="s">
        <v>53</v>
      </c>
      <c r="W1" s="188" t="str">
        <f>Übersicht!O4</f>
        <v>Werlte</v>
      </c>
      <c r="X1" s="188"/>
    </row>
    <row r="2" spans="1:27" x14ac:dyDescent="0.3">
      <c r="A2" s="115">
        <v>1</v>
      </c>
      <c r="B2" s="66" t="str">
        <f>'Wettkampf 1'!B2</f>
        <v>Börger I</v>
      </c>
      <c r="C2" s="74"/>
      <c r="D2" s="75">
        <f>G46</f>
        <v>0</v>
      </c>
      <c r="E2" s="119" t="str">
        <f>IF(H46&gt;4,"Es sind zu viele Schützen in Wertung!"," ")</f>
        <v xml:space="preserve"> </v>
      </c>
      <c r="V2" s="116" t="s">
        <v>37</v>
      </c>
      <c r="W2" s="189">
        <f>Übersicht!O3</f>
        <v>0</v>
      </c>
      <c r="X2" s="188"/>
    </row>
    <row r="3" spans="1:27" x14ac:dyDescent="0.3">
      <c r="A3" s="115">
        <v>2</v>
      </c>
      <c r="B3" s="66" t="str">
        <f>'Wettkampf 1'!B3</f>
        <v>Lorup I</v>
      </c>
      <c r="C3" s="74"/>
      <c r="D3" s="75">
        <f>I46</f>
        <v>0</v>
      </c>
      <c r="E3" s="119" t="str">
        <f>IF(J46&gt;4,"Es sind zu viele Schützen in Wertung!"," ")</f>
        <v xml:space="preserve"> </v>
      </c>
    </row>
    <row r="4" spans="1:27" x14ac:dyDescent="0.3">
      <c r="A4" s="115">
        <v>3</v>
      </c>
      <c r="B4" s="66" t="str">
        <f>'Wettkampf 1'!B4</f>
        <v>Lahn I</v>
      </c>
      <c r="C4" s="74"/>
      <c r="D4" s="75">
        <f>K46</f>
        <v>0</v>
      </c>
      <c r="E4" s="119" t="str">
        <f>IF(L46&gt;4,"Es sind zu viele Schützen in Wertung!"," ")</f>
        <v xml:space="preserve"> </v>
      </c>
      <c r="U4" s="77"/>
      <c r="V4" s="69"/>
      <c r="W4" s="69"/>
      <c r="X4" s="116" t="s">
        <v>50</v>
      </c>
    </row>
    <row r="5" spans="1:27" x14ac:dyDescent="0.3">
      <c r="A5" s="115">
        <v>4</v>
      </c>
      <c r="B5" s="66" t="str">
        <f>'Wettkampf 1'!B5</f>
        <v>Werlte II</v>
      </c>
      <c r="C5" s="74"/>
      <c r="D5" s="75">
        <f>M46</f>
        <v>0</v>
      </c>
      <c r="E5" s="119" t="str">
        <f>IF(N46&gt;4,"Es sind zu viele Schützen in Wertung!"," ")</f>
        <v xml:space="preserve"> </v>
      </c>
      <c r="U5" s="78"/>
      <c r="V5" s="116" t="s">
        <v>52</v>
      </c>
      <c r="W5" s="183"/>
      <c r="X5" s="184"/>
      <c r="Y5" s="78"/>
    </row>
    <row r="6" spans="1:27" x14ac:dyDescent="0.3">
      <c r="A6" s="115">
        <v>5</v>
      </c>
      <c r="B6" s="66" t="str">
        <f>'Wettkampf 1'!B6</f>
        <v>Neubörger I</v>
      </c>
      <c r="C6" s="74"/>
      <c r="D6" s="75">
        <f>O46</f>
        <v>0</v>
      </c>
      <c r="E6" s="119" t="str">
        <f>IF(P46&gt;4,"Es sind zu viele Schützen in Wertung!"," ")</f>
        <v xml:space="preserve"> </v>
      </c>
      <c r="U6" s="78"/>
      <c r="V6" s="116" t="s">
        <v>51</v>
      </c>
      <c r="W6" s="187"/>
      <c r="X6" s="187"/>
      <c r="Y6" s="78"/>
    </row>
    <row r="7" spans="1:27" x14ac:dyDescent="0.3">
      <c r="A7" s="115">
        <v>6</v>
      </c>
      <c r="B7" s="66" t="str">
        <f>'Wettkampf 1'!B7</f>
        <v>Sögel IV</v>
      </c>
      <c r="C7" s="74"/>
      <c r="D7" s="75">
        <f>Q46</f>
        <v>0</v>
      </c>
      <c r="E7" s="119" t="str">
        <f>IF(R46&gt;4,"Es sind zu viele Schützen in Wertung!"," ")</f>
        <v xml:space="preserve"> </v>
      </c>
      <c r="U7" s="78"/>
      <c r="V7" s="116" t="s">
        <v>67</v>
      </c>
      <c r="W7" s="190"/>
      <c r="X7" s="191"/>
      <c r="Y7" s="78"/>
    </row>
    <row r="8" spans="1:27" x14ac:dyDescent="0.3">
      <c r="U8" s="78"/>
      <c r="V8" s="78"/>
      <c r="W8" s="78"/>
      <c r="X8" s="78"/>
      <c r="Y8" s="78"/>
    </row>
    <row r="9" spans="1:27" ht="62.4" x14ac:dyDescent="0.3">
      <c r="A9" s="115"/>
      <c r="B9" s="80" t="s">
        <v>7</v>
      </c>
      <c r="C9" s="80" t="s">
        <v>58</v>
      </c>
      <c r="D9" s="81" t="s">
        <v>47</v>
      </c>
      <c r="E9" s="80" t="s">
        <v>40</v>
      </c>
      <c r="F9" s="82"/>
      <c r="G9" s="83" t="s">
        <v>41</v>
      </c>
      <c r="H9" s="83"/>
      <c r="I9" s="83" t="s">
        <v>42</v>
      </c>
      <c r="J9" s="83"/>
      <c r="K9" s="83" t="s">
        <v>43</v>
      </c>
      <c r="L9" s="83"/>
      <c r="M9" s="83" t="s">
        <v>44</v>
      </c>
      <c r="N9" s="83"/>
      <c r="O9" s="83" t="s">
        <v>45</v>
      </c>
      <c r="P9" s="83"/>
      <c r="Q9" s="83" t="s">
        <v>46</v>
      </c>
      <c r="R9" s="83"/>
      <c r="S9" s="83"/>
      <c r="T9" s="83"/>
      <c r="U9" s="180" t="s">
        <v>38</v>
      </c>
      <c r="V9" s="181"/>
      <c r="W9" s="181"/>
      <c r="X9" s="182"/>
    </row>
    <row r="10" spans="1:27" ht="12.9" customHeight="1" x14ac:dyDescent="0.3">
      <c r="A10" s="115">
        <v>1</v>
      </c>
      <c r="B10" s="68" t="str">
        <f>'Wettkampf 1'!B10</f>
        <v>Terhalle Maria</v>
      </c>
      <c r="C10" s="68" t="str">
        <f>'Wettkampf 1'!C10</f>
        <v>Börger I</v>
      </c>
      <c r="D10" s="84"/>
      <c r="E10" s="85"/>
      <c r="F10" s="70">
        <f>IF(E10="x","0",D10)</f>
        <v>0</v>
      </c>
      <c r="G10" s="71">
        <f>IF(C10=$B$2,F10,0)</f>
        <v>0</v>
      </c>
      <c r="H10" s="71">
        <f>(IF(AND($E10="",$C10=$B$2),1,0))</f>
        <v>1</v>
      </c>
      <c r="I10" s="71">
        <f>IF($C10=$B$3,F10,0)</f>
        <v>0</v>
      </c>
      <c r="J10" s="71">
        <f>(IF(AND($E10="",$C10=$B$3),1,0))</f>
        <v>0</v>
      </c>
      <c r="K10" s="71">
        <f>IF($C10=$B$4,F10,0)</f>
        <v>0</v>
      </c>
      <c r="L10" s="71">
        <f>(IF(AND($E10="",$C10=$B$4),1,0))</f>
        <v>0</v>
      </c>
      <c r="M10" s="71">
        <f>IF($C10=$B$5,F10,0)</f>
        <v>0</v>
      </c>
      <c r="N10" s="71">
        <f>(IF(AND($E10="",$C10=$B$5),1,0))</f>
        <v>0</v>
      </c>
      <c r="O10" s="71">
        <f>IF($C10=$B$6,F10,0)</f>
        <v>0</v>
      </c>
      <c r="P10" s="71">
        <f>(IF(AND($E10="",$C10=$B$6),1,0))</f>
        <v>0</v>
      </c>
      <c r="Q10" s="71">
        <f>IF($C10=$B$7,F10,0)</f>
        <v>0</v>
      </c>
      <c r="R10" s="71">
        <f>(IF(AND($E10="",$C10=$B$7),1,0))</f>
        <v>0</v>
      </c>
      <c r="S10" s="71"/>
      <c r="T10" s="71"/>
      <c r="U10" s="86"/>
      <c r="V10" s="86"/>
      <c r="W10" s="86"/>
      <c r="X10" s="91">
        <f>U10+V10+W10</f>
        <v>0</v>
      </c>
      <c r="Y10" s="72">
        <f>IF(X10=D10,1,0)</f>
        <v>1</v>
      </c>
      <c r="Z10" s="72">
        <f>IF(X10=0,0,1)</f>
        <v>0</v>
      </c>
      <c r="AA10" s="73" t="str">
        <f>IF(Y10+Z10=2,"Korrekt","")</f>
        <v/>
      </c>
    </row>
    <row r="11" spans="1:27" ht="12.9" customHeight="1" x14ac:dyDescent="0.3">
      <c r="A11" s="115">
        <v>2</v>
      </c>
      <c r="B11" s="68" t="str">
        <f>'Wettkampf 1'!B11</f>
        <v>Kronabel Thea</v>
      </c>
      <c r="C11" s="68" t="str">
        <f>'Wettkampf 1'!C11</f>
        <v>Börger I</v>
      </c>
      <c r="D11" s="84"/>
      <c r="E11" s="85"/>
      <c r="F11" s="70">
        <f t="shared" ref="F11:F45" si="0">IF(E11="x","0",D11)</f>
        <v>0</v>
      </c>
      <c r="G11" s="71">
        <f t="shared" ref="G11:G45" si="1">IF(C11=$B$2,F11,0)</f>
        <v>0</v>
      </c>
      <c r="H11" s="71">
        <f t="shared" ref="H11:H45" si="2">(IF(AND($E11="",$C11=$B$2),1,0))</f>
        <v>1</v>
      </c>
      <c r="I11" s="71">
        <f t="shared" ref="I11:I45" si="3">IF($C11=$B$3,F11,0)</f>
        <v>0</v>
      </c>
      <c r="J11" s="71">
        <f t="shared" ref="J11:J45" si="4">(IF(AND($E11="",$C11=$B$3),1,0))</f>
        <v>0</v>
      </c>
      <c r="K11" s="71">
        <f t="shared" ref="K11:K45" si="5">IF($C11=$B$4,F11,0)</f>
        <v>0</v>
      </c>
      <c r="L11" s="71">
        <f t="shared" ref="L11:L45" si="6">(IF(AND($E11="",$C11=$B$4),1,0))</f>
        <v>0</v>
      </c>
      <c r="M11" s="71">
        <f t="shared" ref="M11:M45" si="7">IF($C11=$B$5,F11,0)</f>
        <v>0</v>
      </c>
      <c r="N11" s="71">
        <f t="shared" ref="N11:N45" si="8">(IF(AND($E11="",$C11=$B$5),1,0))</f>
        <v>0</v>
      </c>
      <c r="O11" s="71">
        <f t="shared" ref="O11:O45" si="9">IF($C11=$B$6,F11,0)</f>
        <v>0</v>
      </c>
      <c r="P11" s="71">
        <f t="shared" ref="P11:P45" si="10">(IF(AND($E11="",$C11=$B$6),1,0))</f>
        <v>0</v>
      </c>
      <c r="Q11" s="71">
        <f t="shared" ref="Q11:Q45" si="11">IF($C11=$B$7,F11,0)</f>
        <v>0</v>
      </c>
      <c r="R11" s="71">
        <f t="shared" ref="R11:R45" si="12">(IF(AND($E11="",$C11=$B$7),1,0))</f>
        <v>0</v>
      </c>
      <c r="S11" s="71"/>
      <c r="T11" s="71"/>
      <c r="U11" s="87"/>
      <c r="V11" s="87"/>
      <c r="W11" s="87"/>
      <c r="X11" s="92">
        <f t="shared" ref="X11:X45" si="13">U11+V11+W11</f>
        <v>0</v>
      </c>
      <c r="Y11" s="72">
        <f t="shared" ref="Y11:Y45" si="14">IF(X11=D11,1,0)</f>
        <v>1</v>
      </c>
      <c r="Z11" s="72">
        <f t="shared" ref="Z11:Z45" si="15">IF(X11=0,0,1)</f>
        <v>0</v>
      </c>
      <c r="AA11" s="73" t="str">
        <f t="shared" ref="AA11:AA45" si="16">IF(Y11+Z11=2,"Korrekt","")</f>
        <v/>
      </c>
    </row>
    <row r="12" spans="1:27" ht="12.9" customHeight="1" x14ac:dyDescent="0.3">
      <c r="A12" s="115">
        <v>3</v>
      </c>
      <c r="B12" s="68" t="str">
        <f>'Wettkampf 1'!B12</f>
        <v>Kossenjans Rita</v>
      </c>
      <c r="C12" s="68" t="str">
        <f>'Wettkampf 1'!C12</f>
        <v>Börger I</v>
      </c>
      <c r="D12" s="84"/>
      <c r="E12" s="85"/>
      <c r="F12" s="70">
        <f t="shared" si="0"/>
        <v>0</v>
      </c>
      <c r="G12" s="71">
        <f t="shared" si="1"/>
        <v>0</v>
      </c>
      <c r="H12" s="71">
        <f t="shared" si="2"/>
        <v>1</v>
      </c>
      <c r="I12" s="71">
        <f t="shared" si="3"/>
        <v>0</v>
      </c>
      <c r="J12" s="71">
        <f t="shared" si="4"/>
        <v>0</v>
      </c>
      <c r="K12" s="71">
        <f t="shared" si="5"/>
        <v>0</v>
      </c>
      <c r="L12" s="71">
        <f t="shared" si="6"/>
        <v>0</v>
      </c>
      <c r="M12" s="71">
        <f t="shared" si="7"/>
        <v>0</v>
      </c>
      <c r="N12" s="71">
        <f t="shared" si="8"/>
        <v>0</v>
      </c>
      <c r="O12" s="71">
        <f t="shared" si="9"/>
        <v>0</v>
      </c>
      <c r="P12" s="71">
        <f t="shared" si="10"/>
        <v>0</v>
      </c>
      <c r="Q12" s="71">
        <f t="shared" si="11"/>
        <v>0</v>
      </c>
      <c r="R12" s="71">
        <f t="shared" si="12"/>
        <v>0</v>
      </c>
      <c r="S12" s="71"/>
      <c r="T12" s="71"/>
      <c r="U12" s="87"/>
      <c r="V12" s="87"/>
      <c r="W12" s="87"/>
      <c r="X12" s="92">
        <f t="shared" si="13"/>
        <v>0</v>
      </c>
      <c r="Y12" s="72">
        <f t="shared" si="14"/>
        <v>1</v>
      </c>
      <c r="Z12" s="72">
        <f t="shared" si="15"/>
        <v>0</v>
      </c>
      <c r="AA12" s="73" t="str">
        <f t="shared" si="16"/>
        <v/>
      </c>
    </row>
    <row r="13" spans="1:27" ht="12.9" customHeight="1" x14ac:dyDescent="0.3">
      <c r="A13" s="115">
        <v>4</v>
      </c>
      <c r="B13" s="68" t="str">
        <f>'Wettkampf 1'!B13</f>
        <v>Lammers Eva</v>
      </c>
      <c r="C13" s="68" t="str">
        <f>'Wettkampf 1'!C13</f>
        <v>Börger I</v>
      </c>
      <c r="D13" s="84"/>
      <c r="E13" s="85"/>
      <c r="F13" s="70">
        <f t="shared" si="0"/>
        <v>0</v>
      </c>
      <c r="G13" s="71">
        <f t="shared" si="1"/>
        <v>0</v>
      </c>
      <c r="H13" s="71">
        <f t="shared" si="2"/>
        <v>1</v>
      </c>
      <c r="I13" s="71">
        <f t="shared" si="3"/>
        <v>0</v>
      </c>
      <c r="J13" s="71">
        <f t="shared" si="4"/>
        <v>0</v>
      </c>
      <c r="K13" s="71">
        <f t="shared" si="5"/>
        <v>0</v>
      </c>
      <c r="L13" s="71">
        <f t="shared" si="6"/>
        <v>0</v>
      </c>
      <c r="M13" s="71">
        <f t="shared" si="7"/>
        <v>0</v>
      </c>
      <c r="N13" s="71">
        <f t="shared" si="8"/>
        <v>0</v>
      </c>
      <c r="O13" s="71">
        <f t="shared" si="9"/>
        <v>0</v>
      </c>
      <c r="P13" s="71">
        <f t="shared" si="10"/>
        <v>0</v>
      </c>
      <c r="Q13" s="71">
        <f t="shared" si="11"/>
        <v>0</v>
      </c>
      <c r="R13" s="71">
        <f t="shared" si="12"/>
        <v>0</v>
      </c>
      <c r="S13" s="71"/>
      <c r="T13" s="71"/>
      <c r="U13" s="87"/>
      <c r="V13" s="87"/>
      <c r="W13" s="87"/>
      <c r="X13" s="92">
        <f t="shared" si="13"/>
        <v>0</v>
      </c>
      <c r="Y13" s="72">
        <f t="shared" si="14"/>
        <v>1</v>
      </c>
      <c r="Z13" s="72">
        <f t="shared" si="15"/>
        <v>0</v>
      </c>
      <c r="AA13" s="73" t="str">
        <f t="shared" si="16"/>
        <v/>
      </c>
    </row>
    <row r="14" spans="1:27" ht="12.9" customHeight="1" x14ac:dyDescent="0.3">
      <c r="A14" s="115">
        <v>5</v>
      </c>
      <c r="B14" s="68" t="str">
        <f>'Wettkampf 1'!B14</f>
        <v>Korten Monika</v>
      </c>
      <c r="C14" s="68" t="str">
        <f>'Wettkampf 1'!C14</f>
        <v>Börger I</v>
      </c>
      <c r="D14" s="84"/>
      <c r="E14" s="85" t="s">
        <v>39</v>
      </c>
      <c r="F14" s="70" t="str">
        <f t="shared" si="0"/>
        <v>0</v>
      </c>
      <c r="G14" s="71" t="str">
        <f t="shared" si="1"/>
        <v>0</v>
      </c>
      <c r="H14" s="71">
        <f t="shared" si="2"/>
        <v>0</v>
      </c>
      <c r="I14" s="71">
        <f t="shared" si="3"/>
        <v>0</v>
      </c>
      <c r="J14" s="71">
        <f t="shared" si="4"/>
        <v>0</v>
      </c>
      <c r="K14" s="71">
        <f t="shared" si="5"/>
        <v>0</v>
      </c>
      <c r="L14" s="71">
        <f t="shared" si="6"/>
        <v>0</v>
      </c>
      <c r="M14" s="71">
        <f t="shared" si="7"/>
        <v>0</v>
      </c>
      <c r="N14" s="71">
        <f t="shared" si="8"/>
        <v>0</v>
      </c>
      <c r="O14" s="71">
        <f t="shared" si="9"/>
        <v>0</v>
      </c>
      <c r="P14" s="71">
        <f t="shared" si="10"/>
        <v>0</v>
      </c>
      <c r="Q14" s="71">
        <f t="shared" si="11"/>
        <v>0</v>
      </c>
      <c r="R14" s="71">
        <f t="shared" si="12"/>
        <v>0</v>
      </c>
      <c r="S14" s="71"/>
      <c r="T14" s="71"/>
      <c r="U14" s="87"/>
      <c r="V14" s="87"/>
      <c r="W14" s="87"/>
      <c r="X14" s="92">
        <f t="shared" si="13"/>
        <v>0</v>
      </c>
      <c r="Y14" s="72">
        <f t="shared" si="14"/>
        <v>1</v>
      </c>
      <c r="Z14" s="72">
        <f t="shared" si="15"/>
        <v>0</v>
      </c>
      <c r="AA14" s="73" t="str">
        <f t="shared" si="16"/>
        <v/>
      </c>
    </row>
    <row r="15" spans="1:27" ht="12.9" customHeight="1" x14ac:dyDescent="0.3">
      <c r="A15" s="115">
        <v>6</v>
      </c>
      <c r="B15" s="68" t="str">
        <f>'Wettkampf 1'!B15</f>
        <v>Hackmann Irmgard</v>
      </c>
      <c r="C15" s="68" t="str">
        <f>'Wettkampf 1'!C15</f>
        <v>Lorup I</v>
      </c>
      <c r="D15" s="84"/>
      <c r="E15" s="85" t="s">
        <v>39</v>
      </c>
      <c r="F15" s="70" t="str">
        <f t="shared" si="0"/>
        <v>0</v>
      </c>
      <c r="G15" s="71">
        <f t="shared" si="1"/>
        <v>0</v>
      </c>
      <c r="H15" s="71">
        <f t="shared" si="2"/>
        <v>0</v>
      </c>
      <c r="I15" s="71" t="str">
        <f t="shared" si="3"/>
        <v>0</v>
      </c>
      <c r="J15" s="71">
        <f t="shared" si="4"/>
        <v>0</v>
      </c>
      <c r="K15" s="71">
        <f t="shared" si="5"/>
        <v>0</v>
      </c>
      <c r="L15" s="71">
        <f t="shared" si="6"/>
        <v>0</v>
      </c>
      <c r="M15" s="71">
        <f t="shared" si="7"/>
        <v>0</v>
      </c>
      <c r="N15" s="71">
        <f t="shared" si="8"/>
        <v>0</v>
      </c>
      <c r="O15" s="71">
        <f t="shared" si="9"/>
        <v>0</v>
      </c>
      <c r="P15" s="71">
        <f t="shared" si="10"/>
        <v>0</v>
      </c>
      <c r="Q15" s="71">
        <f t="shared" si="11"/>
        <v>0</v>
      </c>
      <c r="R15" s="71">
        <f t="shared" si="12"/>
        <v>0</v>
      </c>
      <c r="S15" s="71"/>
      <c r="T15" s="71"/>
      <c r="U15" s="87"/>
      <c r="V15" s="87"/>
      <c r="W15" s="87"/>
      <c r="X15" s="92">
        <f t="shared" si="13"/>
        <v>0</v>
      </c>
      <c r="Y15" s="72">
        <f t="shared" si="14"/>
        <v>1</v>
      </c>
      <c r="Z15" s="72">
        <f t="shared" si="15"/>
        <v>0</v>
      </c>
      <c r="AA15" s="73" t="str">
        <f t="shared" si="16"/>
        <v/>
      </c>
    </row>
    <row r="16" spans="1:27" ht="12.9" customHeight="1" x14ac:dyDescent="0.3">
      <c r="A16" s="115">
        <v>7</v>
      </c>
      <c r="B16" s="68" t="str">
        <f>'Wettkampf 1'!B16</f>
        <v>Gerdes Angela</v>
      </c>
      <c r="C16" s="68" t="str">
        <f>'Wettkampf 1'!C16</f>
        <v>Lorup I</v>
      </c>
      <c r="D16" s="84"/>
      <c r="E16" s="85"/>
      <c r="F16" s="70">
        <f t="shared" si="0"/>
        <v>0</v>
      </c>
      <c r="G16" s="71">
        <f t="shared" si="1"/>
        <v>0</v>
      </c>
      <c r="H16" s="71">
        <f t="shared" si="2"/>
        <v>0</v>
      </c>
      <c r="I16" s="71">
        <f t="shared" si="3"/>
        <v>0</v>
      </c>
      <c r="J16" s="71">
        <f t="shared" si="4"/>
        <v>1</v>
      </c>
      <c r="K16" s="71">
        <f t="shared" si="5"/>
        <v>0</v>
      </c>
      <c r="L16" s="71">
        <f t="shared" si="6"/>
        <v>0</v>
      </c>
      <c r="M16" s="71">
        <f t="shared" si="7"/>
        <v>0</v>
      </c>
      <c r="N16" s="71">
        <f t="shared" si="8"/>
        <v>0</v>
      </c>
      <c r="O16" s="71">
        <f t="shared" si="9"/>
        <v>0</v>
      </c>
      <c r="P16" s="71">
        <f t="shared" si="10"/>
        <v>0</v>
      </c>
      <c r="Q16" s="71">
        <f t="shared" si="11"/>
        <v>0</v>
      </c>
      <c r="R16" s="71">
        <f t="shared" si="12"/>
        <v>0</v>
      </c>
      <c r="S16" s="71"/>
      <c r="T16" s="71"/>
      <c r="U16" s="87"/>
      <c r="V16" s="87"/>
      <c r="W16" s="87"/>
      <c r="X16" s="92">
        <f t="shared" si="13"/>
        <v>0</v>
      </c>
      <c r="Y16" s="72">
        <f t="shared" si="14"/>
        <v>1</v>
      </c>
      <c r="Z16" s="72">
        <f t="shared" si="15"/>
        <v>0</v>
      </c>
      <c r="AA16" s="73" t="str">
        <f t="shared" si="16"/>
        <v/>
      </c>
    </row>
    <row r="17" spans="1:27" ht="12.9" customHeight="1" x14ac:dyDescent="0.3">
      <c r="A17" s="115">
        <v>8</v>
      </c>
      <c r="B17" s="68" t="str">
        <f>'Wettkampf 1'!B17</f>
        <v>Lindemann Helga</v>
      </c>
      <c r="C17" s="68" t="str">
        <f>'Wettkampf 1'!C17</f>
        <v>Lorup I</v>
      </c>
      <c r="D17" s="84"/>
      <c r="E17" s="85"/>
      <c r="F17" s="70">
        <f t="shared" si="0"/>
        <v>0</v>
      </c>
      <c r="G17" s="71">
        <f t="shared" si="1"/>
        <v>0</v>
      </c>
      <c r="H17" s="71">
        <f t="shared" si="2"/>
        <v>0</v>
      </c>
      <c r="I17" s="71">
        <f t="shared" si="3"/>
        <v>0</v>
      </c>
      <c r="J17" s="71">
        <f t="shared" si="4"/>
        <v>1</v>
      </c>
      <c r="K17" s="71">
        <f t="shared" si="5"/>
        <v>0</v>
      </c>
      <c r="L17" s="71">
        <f t="shared" si="6"/>
        <v>0</v>
      </c>
      <c r="M17" s="71">
        <f t="shared" si="7"/>
        <v>0</v>
      </c>
      <c r="N17" s="71">
        <f t="shared" si="8"/>
        <v>0</v>
      </c>
      <c r="O17" s="71">
        <f t="shared" si="9"/>
        <v>0</v>
      </c>
      <c r="P17" s="71">
        <f t="shared" si="10"/>
        <v>0</v>
      </c>
      <c r="Q17" s="71">
        <f t="shared" si="11"/>
        <v>0</v>
      </c>
      <c r="R17" s="71">
        <f t="shared" si="12"/>
        <v>0</v>
      </c>
      <c r="S17" s="71"/>
      <c r="T17" s="71"/>
      <c r="U17" s="87"/>
      <c r="V17" s="87"/>
      <c r="W17" s="87"/>
      <c r="X17" s="92">
        <f t="shared" si="13"/>
        <v>0</v>
      </c>
      <c r="Y17" s="72">
        <f t="shared" si="14"/>
        <v>1</v>
      </c>
      <c r="Z17" s="72">
        <f t="shared" si="15"/>
        <v>0</v>
      </c>
      <c r="AA17" s="73" t="str">
        <f t="shared" si="16"/>
        <v/>
      </c>
    </row>
    <row r="18" spans="1:27" ht="12.9" customHeight="1" x14ac:dyDescent="0.3">
      <c r="A18" s="115">
        <v>9</v>
      </c>
      <c r="B18" s="68" t="str">
        <f>'Wettkampf 1'!B18</f>
        <v>Hüntelmann Agnes</v>
      </c>
      <c r="C18" s="68" t="str">
        <f>'Wettkampf 1'!C18</f>
        <v>Lahn I</v>
      </c>
      <c r="D18" s="84"/>
      <c r="E18" s="85"/>
      <c r="F18" s="70">
        <f t="shared" si="0"/>
        <v>0</v>
      </c>
      <c r="G18" s="71">
        <f t="shared" si="1"/>
        <v>0</v>
      </c>
      <c r="H18" s="71">
        <f t="shared" si="2"/>
        <v>0</v>
      </c>
      <c r="I18" s="71">
        <f t="shared" si="3"/>
        <v>0</v>
      </c>
      <c r="J18" s="71">
        <f t="shared" si="4"/>
        <v>0</v>
      </c>
      <c r="K18" s="71">
        <f t="shared" si="5"/>
        <v>0</v>
      </c>
      <c r="L18" s="71">
        <f t="shared" si="6"/>
        <v>1</v>
      </c>
      <c r="M18" s="71">
        <f t="shared" si="7"/>
        <v>0</v>
      </c>
      <c r="N18" s="71">
        <f t="shared" si="8"/>
        <v>0</v>
      </c>
      <c r="O18" s="71">
        <f t="shared" si="9"/>
        <v>0</v>
      </c>
      <c r="P18" s="71">
        <f t="shared" si="10"/>
        <v>0</v>
      </c>
      <c r="Q18" s="71">
        <f t="shared" si="11"/>
        <v>0</v>
      </c>
      <c r="R18" s="71">
        <f t="shared" si="12"/>
        <v>0</v>
      </c>
      <c r="S18" s="71"/>
      <c r="T18" s="71"/>
      <c r="U18" s="87"/>
      <c r="V18" s="87"/>
      <c r="W18" s="87"/>
      <c r="X18" s="92">
        <f t="shared" si="13"/>
        <v>0</v>
      </c>
      <c r="Y18" s="72">
        <f t="shared" si="14"/>
        <v>1</v>
      </c>
      <c r="Z18" s="72">
        <f t="shared" si="15"/>
        <v>0</v>
      </c>
      <c r="AA18" s="73" t="str">
        <f t="shared" si="16"/>
        <v/>
      </c>
    </row>
    <row r="19" spans="1:27" ht="12.9" customHeight="1" x14ac:dyDescent="0.3">
      <c r="A19" s="115">
        <v>10</v>
      </c>
      <c r="B19" s="68" t="str">
        <f>'Wettkampf 1'!B19</f>
        <v>Benten Waltraud</v>
      </c>
      <c r="C19" s="68" t="str">
        <f>'Wettkampf 1'!C19</f>
        <v>Lahn I</v>
      </c>
      <c r="D19" s="84"/>
      <c r="E19" s="85"/>
      <c r="F19" s="70">
        <f t="shared" si="0"/>
        <v>0</v>
      </c>
      <c r="G19" s="71">
        <f t="shared" si="1"/>
        <v>0</v>
      </c>
      <c r="H19" s="71">
        <f t="shared" si="2"/>
        <v>0</v>
      </c>
      <c r="I19" s="71">
        <f t="shared" si="3"/>
        <v>0</v>
      </c>
      <c r="J19" s="71">
        <f t="shared" si="4"/>
        <v>0</v>
      </c>
      <c r="K19" s="71">
        <f t="shared" si="5"/>
        <v>0</v>
      </c>
      <c r="L19" s="71">
        <f t="shared" si="6"/>
        <v>1</v>
      </c>
      <c r="M19" s="71">
        <f t="shared" si="7"/>
        <v>0</v>
      </c>
      <c r="N19" s="71">
        <f t="shared" si="8"/>
        <v>0</v>
      </c>
      <c r="O19" s="71">
        <f t="shared" si="9"/>
        <v>0</v>
      </c>
      <c r="P19" s="71">
        <f t="shared" si="10"/>
        <v>0</v>
      </c>
      <c r="Q19" s="71">
        <f t="shared" si="11"/>
        <v>0</v>
      </c>
      <c r="R19" s="71">
        <f t="shared" si="12"/>
        <v>0</v>
      </c>
      <c r="S19" s="71"/>
      <c r="T19" s="71"/>
      <c r="U19" s="87"/>
      <c r="V19" s="87"/>
      <c r="W19" s="87"/>
      <c r="X19" s="92">
        <f t="shared" si="13"/>
        <v>0</v>
      </c>
      <c r="Y19" s="72">
        <f t="shared" si="14"/>
        <v>1</v>
      </c>
      <c r="Z19" s="72">
        <f t="shared" si="15"/>
        <v>0</v>
      </c>
      <c r="AA19" s="73" t="str">
        <f t="shared" si="16"/>
        <v/>
      </c>
    </row>
    <row r="20" spans="1:27" ht="12.9" customHeight="1" x14ac:dyDescent="0.3">
      <c r="A20" s="115">
        <v>11</v>
      </c>
      <c r="B20" s="68" t="str">
        <f>'Wettkampf 1'!B20</f>
        <v>Bröker Karin</v>
      </c>
      <c r="C20" s="68" t="str">
        <f>'Wettkampf 1'!C20</f>
        <v>Lahn I</v>
      </c>
      <c r="D20" s="84"/>
      <c r="E20" s="85" t="s">
        <v>39</v>
      </c>
      <c r="F20" s="70" t="str">
        <f t="shared" si="0"/>
        <v>0</v>
      </c>
      <c r="G20" s="71">
        <f t="shared" si="1"/>
        <v>0</v>
      </c>
      <c r="H20" s="71">
        <f t="shared" si="2"/>
        <v>0</v>
      </c>
      <c r="I20" s="71">
        <f t="shared" si="3"/>
        <v>0</v>
      </c>
      <c r="J20" s="71">
        <f t="shared" si="4"/>
        <v>0</v>
      </c>
      <c r="K20" s="71" t="str">
        <f t="shared" si="5"/>
        <v>0</v>
      </c>
      <c r="L20" s="71">
        <f t="shared" si="6"/>
        <v>0</v>
      </c>
      <c r="M20" s="71">
        <f t="shared" si="7"/>
        <v>0</v>
      </c>
      <c r="N20" s="71">
        <f t="shared" si="8"/>
        <v>0</v>
      </c>
      <c r="O20" s="71">
        <f t="shared" si="9"/>
        <v>0</v>
      </c>
      <c r="P20" s="71">
        <f t="shared" si="10"/>
        <v>0</v>
      </c>
      <c r="Q20" s="71">
        <f t="shared" si="11"/>
        <v>0</v>
      </c>
      <c r="R20" s="71">
        <f t="shared" si="12"/>
        <v>0</v>
      </c>
      <c r="S20" s="71"/>
      <c r="T20" s="71"/>
      <c r="U20" s="87"/>
      <c r="V20" s="87"/>
      <c r="W20" s="87"/>
      <c r="X20" s="92">
        <f t="shared" si="13"/>
        <v>0</v>
      </c>
      <c r="Y20" s="72">
        <f t="shared" si="14"/>
        <v>1</v>
      </c>
      <c r="Z20" s="72">
        <f t="shared" si="15"/>
        <v>0</v>
      </c>
      <c r="AA20" s="73" t="str">
        <f t="shared" si="16"/>
        <v/>
      </c>
    </row>
    <row r="21" spans="1:27" ht="12.9" customHeight="1" x14ac:dyDescent="0.3">
      <c r="A21" s="115">
        <v>12</v>
      </c>
      <c r="B21" s="68" t="str">
        <f>'Wettkampf 1'!B21</f>
        <v>Thyen Kerstin</v>
      </c>
      <c r="C21" s="68" t="str">
        <f>'Wettkampf 1'!C21</f>
        <v>Lahn I</v>
      </c>
      <c r="D21" s="84"/>
      <c r="E21" s="85" t="s">
        <v>39</v>
      </c>
      <c r="F21" s="70" t="str">
        <f t="shared" si="0"/>
        <v>0</v>
      </c>
      <c r="G21" s="71">
        <f t="shared" si="1"/>
        <v>0</v>
      </c>
      <c r="H21" s="71">
        <f t="shared" si="2"/>
        <v>0</v>
      </c>
      <c r="I21" s="71">
        <f t="shared" si="3"/>
        <v>0</v>
      </c>
      <c r="J21" s="71">
        <f t="shared" si="4"/>
        <v>0</v>
      </c>
      <c r="K21" s="71" t="str">
        <f t="shared" si="5"/>
        <v>0</v>
      </c>
      <c r="L21" s="71">
        <f t="shared" si="6"/>
        <v>0</v>
      </c>
      <c r="M21" s="71">
        <f t="shared" si="7"/>
        <v>0</v>
      </c>
      <c r="N21" s="71">
        <f t="shared" si="8"/>
        <v>0</v>
      </c>
      <c r="O21" s="71">
        <f t="shared" si="9"/>
        <v>0</v>
      </c>
      <c r="P21" s="71">
        <f t="shared" si="10"/>
        <v>0</v>
      </c>
      <c r="Q21" s="71">
        <f t="shared" si="11"/>
        <v>0</v>
      </c>
      <c r="R21" s="71">
        <f t="shared" si="12"/>
        <v>0</v>
      </c>
      <c r="S21" s="71"/>
      <c r="T21" s="71"/>
      <c r="U21" s="87"/>
      <c r="V21" s="87"/>
      <c r="W21" s="87"/>
      <c r="X21" s="92">
        <f t="shared" si="13"/>
        <v>0</v>
      </c>
      <c r="Y21" s="72">
        <f t="shared" si="14"/>
        <v>1</v>
      </c>
      <c r="Z21" s="72">
        <f t="shared" si="15"/>
        <v>0</v>
      </c>
      <c r="AA21" s="73" t="str">
        <f t="shared" si="16"/>
        <v/>
      </c>
    </row>
    <row r="22" spans="1:27" ht="12.9" customHeight="1" x14ac:dyDescent="0.3">
      <c r="A22" s="115">
        <v>13</v>
      </c>
      <c r="B22" s="68" t="str">
        <f>'Wettkampf 1'!B22</f>
        <v>Rehorst Marita</v>
      </c>
      <c r="C22" s="68" t="str">
        <f>'Wettkampf 1'!C22</f>
        <v>Werlte II</v>
      </c>
      <c r="D22" s="84"/>
      <c r="E22" s="85"/>
      <c r="F22" s="70">
        <f t="shared" si="0"/>
        <v>0</v>
      </c>
      <c r="G22" s="71">
        <f t="shared" si="1"/>
        <v>0</v>
      </c>
      <c r="H22" s="71">
        <f t="shared" si="2"/>
        <v>0</v>
      </c>
      <c r="I22" s="71">
        <f t="shared" si="3"/>
        <v>0</v>
      </c>
      <c r="J22" s="71">
        <f t="shared" si="4"/>
        <v>0</v>
      </c>
      <c r="K22" s="71">
        <f t="shared" si="5"/>
        <v>0</v>
      </c>
      <c r="L22" s="71">
        <f t="shared" si="6"/>
        <v>0</v>
      </c>
      <c r="M22" s="71">
        <f t="shared" si="7"/>
        <v>0</v>
      </c>
      <c r="N22" s="71">
        <f t="shared" si="8"/>
        <v>1</v>
      </c>
      <c r="O22" s="71">
        <f t="shared" si="9"/>
        <v>0</v>
      </c>
      <c r="P22" s="71">
        <f t="shared" si="10"/>
        <v>0</v>
      </c>
      <c r="Q22" s="71">
        <f t="shared" si="11"/>
        <v>0</v>
      </c>
      <c r="R22" s="71">
        <f t="shared" si="12"/>
        <v>0</v>
      </c>
      <c r="S22" s="71"/>
      <c r="T22" s="71"/>
      <c r="U22" s="87"/>
      <c r="V22" s="87"/>
      <c r="W22" s="87"/>
      <c r="X22" s="92">
        <f t="shared" si="13"/>
        <v>0</v>
      </c>
      <c r="Y22" s="72">
        <f t="shared" si="14"/>
        <v>1</v>
      </c>
      <c r="Z22" s="72">
        <f t="shared" si="15"/>
        <v>0</v>
      </c>
      <c r="AA22" s="73" t="str">
        <f t="shared" si="16"/>
        <v/>
      </c>
    </row>
    <row r="23" spans="1:27" ht="12.9" customHeight="1" x14ac:dyDescent="0.3">
      <c r="A23" s="115">
        <v>14</v>
      </c>
      <c r="B23" s="68" t="str">
        <f>'Wettkampf 1'!B23</f>
        <v>Deitermann Erika</v>
      </c>
      <c r="C23" s="68" t="str">
        <f>'Wettkampf 1'!C23</f>
        <v>Werlte II</v>
      </c>
      <c r="D23" s="84"/>
      <c r="E23" s="85"/>
      <c r="F23" s="70">
        <f t="shared" si="0"/>
        <v>0</v>
      </c>
      <c r="G23" s="71">
        <f t="shared" si="1"/>
        <v>0</v>
      </c>
      <c r="H23" s="71">
        <f t="shared" si="2"/>
        <v>0</v>
      </c>
      <c r="I23" s="71">
        <f t="shared" si="3"/>
        <v>0</v>
      </c>
      <c r="J23" s="71">
        <f t="shared" si="4"/>
        <v>0</v>
      </c>
      <c r="K23" s="71">
        <f t="shared" si="5"/>
        <v>0</v>
      </c>
      <c r="L23" s="71">
        <f t="shared" si="6"/>
        <v>0</v>
      </c>
      <c r="M23" s="71">
        <f t="shared" si="7"/>
        <v>0</v>
      </c>
      <c r="N23" s="71">
        <f t="shared" si="8"/>
        <v>1</v>
      </c>
      <c r="O23" s="71">
        <f t="shared" si="9"/>
        <v>0</v>
      </c>
      <c r="P23" s="71">
        <f t="shared" si="10"/>
        <v>0</v>
      </c>
      <c r="Q23" s="71">
        <f t="shared" si="11"/>
        <v>0</v>
      </c>
      <c r="R23" s="71">
        <f t="shared" si="12"/>
        <v>0</v>
      </c>
      <c r="S23" s="71"/>
      <c r="T23" s="71"/>
      <c r="U23" s="87"/>
      <c r="V23" s="87"/>
      <c r="W23" s="87"/>
      <c r="X23" s="92">
        <f t="shared" si="13"/>
        <v>0</v>
      </c>
      <c r="Y23" s="72">
        <f t="shared" si="14"/>
        <v>1</v>
      </c>
      <c r="Z23" s="72">
        <f t="shared" si="15"/>
        <v>0</v>
      </c>
      <c r="AA23" s="73" t="str">
        <f t="shared" si="16"/>
        <v/>
      </c>
    </row>
    <row r="24" spans="1:27" ht="12.9" customHeight="1" x14ac:dyDescent="0.3">
      <c r="A24" s="115">
        <v>15</v>
      </c>
      <c r="B24" s="68" t="str">
        <f>'Wettkampf 1'!B24</f>
        <v>Kensinger Elvira</v>
      </c>
      <c r="C24" s="68" t="str">
        <f>'Wettkampf 1'!C24</f>
        <v>Werlte II</v>
      </c>
      <c r="D24" s="84"/>
      <c r="E24" s="85"/>
      <c r="F24" s="70">
        <f t="shared" si="0"/>
        <v>0</v>
      </c>
      <c r="G24" s="71">
        <f t="shared" si="1"/>
        <v>0</v>
      </c>
      <c r="H24" s="71">
        <f t="shared" si="2"/>
        <v>0</v>
      </c>
      <c r="I24" s="71">
        <f t="shared" si="3"/>
        <v>0</v>
      </c>
      <c r="J24" s="71">
        <f t="shared" si="4"/>
        <v>0</v>
      </c>
      <c r="K24" s="71">
        <f t="shared" si="5"/>
        <v>0</v>
      </c>
      <c r="L24" s="71">
        <f t="shared" si="6"/>
        <v>0</v>
      </c>
      <c r="M24" s="71">
        <f t="shared" si="7"/>
        <v>0</v>
      </c>
      <c r="N24" s="71">
        <f t="shared" si="8"/>
        <v>1</v>
      </c>
      <c r="O24" s="71">
        <f t="shared" si="9"/>
        <v>0</v>
      </c>
      <c r="P24" s="71">
        <f t="shared" si="10"/>
        <v>0</v>
      </c>
      <c r="Q24" s="71">
        <f t="shared" si="11"/>
        <v>0</v>
      </c>
      <c r="R24" s="71">
        <f t="shared" si="12"/>
        <v>0</v>
      </c>
      <c r="S24" s="71"/>
      <c r="T24" s="71"/>
      <c r="U24" s="87"/>
      <c r="V24" s="87"/>
      <c r="W24" s="87"/>
      <c r="X24" s="92">
        <f t="shared" si="13"/>
        <v>0</v>
      </c>
      <c r="Y24" s="72">
        <f t="shared" si="14"/>
        <v>1</v>
      </c>
      <c r="Z24" s="72">
        <f t="shared" si="15"/>
        <v>0</v>
      </c>
      <c r="AA24" s="73" t="str">
        <f t="shared" si="16"/>
        <v/>
      </c>
    </row>
    <row r="25" spans="1:27" ht="12.9" customHeight="1" x14ac:dyDescent="0.3">
      <c r="A25" s="115">
        <v>16</v>
      </c>
      <c r="B25" s="68" t="str">
        <f>'Wettkampf 1'!B25</f>
        <v>Freitag Silvia</v>
      </c>
      <c r="C25" s="68" t="str">
        <f>'Wettkampf 1'!C25</f>
        <v>Werlte II</v>
      </c>
      <c r="D25" s="84"/>
      <c r="E25" s="85"/>
      <c r="F25" s="70">
        <f t="shared" si="0"/>
        <v>0</v>
      </c>
      <c r="G25" s="71">
        <f t="shared" si="1"/>
        <v>0</v>
      </c>
      <c r="H25" s="71">
        <f t="shared" si="2"/>
        <v>0</v>
      </c>
      <c r="I25" s="71">
        <f t="shared" si="3"/>
        <v>0</v>
      </c>
      <c r="J25" s="71">
        <f t="shared" si="4"/>
        <v>0</v>
      </c>
      <c r="K25" s="71">
        <f t="shared" si="5"/>
        <v>0</v>
      </c>
      <c r="L25" s="71">
        <f t="shared" si="6"/>
        <v>0</v>
      </c>
      <c r="M25" s="71">
        <f t="shared" si="7"/>
        <v>0</v>
      </c>
      <c r="N25" s="71">
        <f t="shared" si="8"/>
        <v>1</v>
      </c>
      <c r="O25" s="71">
        <f t="shared" si="9"/>
        <v>0</v>
      </c>
      <c r="P25" s="71">
        <f t="shared" si="10"/>
        <v>0</v>
      </c>
      <c r="Q25" s="71">
        <f t="shared" si="11"/>
        <v>0</v>
      </c>
      <c r="R25" s="71">
        <f t="shared" si="12"/>
        <v>0</v>
      </c>
      <c r="S25" s="71"/>
      <c r="T25" s="71"/>
      <c r="U25" s="87"/>
      <c r="V25" s="87"/>
      <c r="W25" s="87"/>
      <c r="X25" s="92">
        <f t="shared" si="13"/>
        <v>0</v>
      </c>
      <c r="Y25" s="72">
        <f t="shared" si="14"/>
        <v>1</v>
      </c>
      <c r="Z25" s="72">
        <f t="shared" si="15"/>
        <v>0</v>
      </c>
      <c r="AA25" s="73" t="str">
        <f t="shared" si="16"/>
        <v/>
      </c>
    </row>
    <row r="26" spans="1:27" ht="12.9" customHeight="1" x14ac:dyDescent="0.3">
      <c r="A26" s="115">
        <v>17</v>
      </c>
      <c r="B26" s="68" t="str">
        <f>'Wettkampf 1'!B26</f>
        <v>Büter Maria</v>
      </c>
      <c r="C26" s="68" t="str">
        <f>'Wettkampf 1'!C26</f>
        <v>Werlte II</v>
      </c>
      <c r="D26" s="84"/>
      <c r="E26" s="85" t="s">
        <v>39</v>
      </c>
      <c r="F26" s="70" t="str">
        <f t="shared" si="0"/>
        <v>0</v>
      </c>
      <c r="G26" s="71">
        <f t="shared" si="1"/>
        <v>0</v>
      </c>
      <c r="H26" s="71">
        <f t="shared" si="2"/>
        <v>0</v>
      </c>
      <c r="I26" s="71">
        <f t="shared" si="3"/>
        <v>0</v>
      </c>
      <c r="J26" s="71">
        <f t="shared" si="4"/>
        <v>0</v>
      </c>
      <c r="K26" s="71">
        <f t="shared" si="5"/>
        <v>0</v>
      </c>
      <c r="L26" s="71">
        <f t="shared" si="6"/>
        <v>0</v>
      </c>
      <c r="M26" s="71" t="str">
        <f t="shared" si="7"/>
        <v>0</v>
      </c>
      <c r="N26" s="71">
        <f t="shared" si="8"/>
        <v>0</v>
      </c>
      <c r="O26" s="71">
        <f t="shared" si="9"/>
        <v>0</v>
      </c>
      <c r="P26" s="71">
        <f t="shared" si="10"/>
        <v>0</v>
      </c>
      <c r="Q26" s="71">
        <f t="shared" si="11"/>
        <v>0</v>
      </c>
      <c r="R26" s="71">
        <f t="shared" si="12"/>
        <v>0</v>
      </c>
      <c r="S26" s="71"/>
      <c r="T26" s="71"/>
      <c r="U26" s="87"/>
      <c r="V26" s="87"/>
      <c r="W26" s="87"/>
      <c r="X26" s="92">
        <f t="shared" si="13"/>
        <v>0</v>
      </c>
      <c r="Y26" s="72">
        <f t="shared" si="14"/>
        <v>1</v>
      </c>
      <c r="Z26" s="72">
        <f t="shared" si="15"/>
        <v>0</v>
      </c>
      <c r="AA26" s="73" t="str">
        <f t="shared" si="16"/>
        <v/>
      </c>
    </row>
    <row r="27" spans="1:27" ht="12.9" customHeight="1" x14ac:dyDescent="0.3">
      <c r="A27" s="115">
        <v>18</v>
      </c>
      <c r="B27" s="68" t="str">
        <f>'Wettkampf 1'!B27</f>
        <v>Grote Annelen</v>
      </c>
      <c r="C27" s="68" t="str">
        <f>'Wettkampf 1'!C27</f>
        <v>Neubörger I</v>
      </c>
      <c r="D27" s="84"/>
      <c r="E27" s="85" t="s">
        <v>39</v>
      </c>
      <c r="F27" s="70" t="str">
        <f t="shared" si="0"/>
        <v>0</v>
      </c>
      <c r="G27" s="71">
        <f t="shared" si="1"/>
        <v>0</v>
      </c>
      <c r="H27" s="71">
        <f t="shared" si="2"/>
        <v>0</v>
      </c>
      <c r="I27" s="71">
        <f t="shared" si="3"/>
        <v>0</v>
      </c>
      <c r="J27" s="71">
        <f t="shared" si="4"/>
        <v>0</v>
      </c>
      <c r="K27" s="71">
        <f t="shared" si="5"/>
        <v>0</v>
      </c>
      <c r="L27" s="71">
        <f t="shared" si="6"/>
        <v>0</v>
      </c>
      <c r="M27" s="71">
        <f t="shared" si="7"/>
        <v>0</v>
      </c>
      <c r="N27" s="71">
        <f t="shared" si="8"/>
        <v>0</v>
      </c>
      <c r="O27" s="71" t="str">
        <f t="shared" si="9"/>
        <v>0</v>
      </c>
      <c r="P27" s="71">
        <f t="shared" si="10"/>
        <v>0</v>
      </c>
      <c r="Q27" s="71">
        <f t="shared" si="11"/>
        <v>0</v>
      </c>
      <c r="R27" s="71">
        <f t="shared" si="12"/>
        <v>0</v>
      </c>
      <c r="S27" s="71"/>
      <c r="T27" s="71"/>
      <c r="U27" s="87"/>
      <c r="V27" s="87"/>
      <c r="W27" s="87"/>
      <c r="X27" s="92">
        <f t="shared" si="13"/>
        <v>0</v>
      </c>
      <c r="Y27" s="72">
        <f t="shared" si="14"/>
        <v>1</v>
      </c>
      <c r="Z27" s="72">
        <f t="shared" si="15"/>
        <v>0</v>
      </c>
      <c r="AA27" s="73" t="str">
        <f t="shared" si="16"/>
        <v/>
      </c>
    </row>
    <row r="28" spans="1:27" ht="12.9" customHeight="1" x14ac:dyDescent="0.3">
      <c r="A28" s="115">
        <v>19</v>
      </c>
      <c r="B28" s="68" t="str">
        <f>'Wettkampf 1'!B28</f>
        <v>Runde Heike</v>
      </c>
      <c r="C28" s="68" t="str">
        <f>'Wettkampf 1'!C28</f>
        <v>Neubörger I</v>
      </c>
      <c r="D28" s="84"/>
      <c r="E28" s="85"/>
      <c r="F28" s="70">
        <f t="shared" si="0"/>
        <v>0</v>
      </c>
      <c r="G28" s="71">
        <f t="shared" si="1"/>
        <v>0</v>
      </c>
      <c r="H28" s="71">
        <f t="shared" si="2"/>
        <v>0</v>
      </c>
      <c r="I28" s="71">
        <f t="shared" si="3"/>
        <v>0</v>
      </c>
      <c r="J28" s="71">
        <f t="shared" si="4"/>
        <v>0</v>
      </c>
      <c r="K28" s="71">
        <f t="shared" si="5"/>
        <v>0</v>
      </c>
      <c r="L28" s="71">
        <f t="shared" si="6"/>
        <v>0</v>
      </c>
      <c r="M28" s="71">
        <f t="shared" si="7"/>
        <v>0</v>
      </c>
      <c r="N28" s="71">
        <f t="shared" si="8"/>
        <v>0</v>
      </c>
      <c r="O28" s="71">
        <f t="shared" si="9"/>
        <v>0</v>
      </c>
      <c r="P28" s="71">
        <f t="shared" si="10"/>
        <v>1</v>
      </c>
      <c r="Q28" s="71">
        <f t="shared" si="11"/>
        <v>0</v>
      </c>
      <c r="R28" s="71">
        <f t="shared" si="12"/>
        <v>0</v>
      </c>
      <c r="S28" s="71"/>
      <c r="T28" s="71"/>
      <c r="U28" s="87"/>
      <c r="V28" s="87"/>
      <c r="W28" s="87"/>
      <c r="X28" s="92">
        <f t="shared" si="13"/>
        <v>0</v>
      </c>
      <c r="Y28" s="72">
        <f t="shared" si="14"/>
        <v>1</v>
      </c>
      <c r="Z28" s="72">
        <f t="shared" si="15"/>
        <v>0</v>
      </c>
      <c r="AA28" s="73" t="str">
        <f t="shared" si="16"/>
        <v/>
      </c>
    </row>
    <row r="29" spans="1:27" ht="12.9" customHeight="1" x14ac:dyDescent="0.3">
      <c r="A29" s="115">
        <v>20</v>
      </c>
      <c r="B29" s="68" t="str">
        <f>'Wettkampf 1'!B29</f>
        <v>Jansen Angelika</v>
      </c>
      <c r="C29" s="68" t="str">
        <f>'Wettkampf 1'!C29</f>
        <v>Neubörger I</v>
      </c>
      <c r="D29" s="84"/>
      <c r="E29" s="85"/>
      <c r="F29" s="70">
        <f t="shared" si="0"/>
        <v>0</v>
      </c>
      <c r="G29" s="71">
        <f t="shared" si="1"/>
        <v>0</v>
      </c>
      <c r="H29" s="71">
        <f t="shared" si="2"/>
        <v>0</v>
      </c>
      <c r="I29" s="71">
        <f t="shared" si="3"/>
        <v>0</v>
      </c>
      <c r="J29" s="71">
        <f t="shared" si="4"/>
        <v>0</v>
      </c>
      <c r="K29" s="71">
        <f t="shared" si="5"/>
        <v>0</v>
      </c>
      <c r="L29" s="71">
        <f t="shared" si="6"/>
        <v>0</v>
      </c>
      <c r="M29" s="71">
        <f t="shared" si="7"/>
        <v>0</v>
      </c>
      <c r="N29" s="71">
        <f t="shared" si="8"/>
        <v>0</v>
      </c>
      <c r="O29" s="71">
        <f t="shared" si="9"/>
        <v>0</v>
      </c>
      <c r="P29" s="71">
        <f t="shared" si="10"/>
        <v>1</v>
      </c>
      <c r="Q29" s="71">
        <f t="shared" si="11"/>
        <v>0</v>
      </c>
      <c r="R29" s="71">
        <f t="shared" si="12"/>
        <v>0</v>
      </c>
      <c r="S29" s="71"/>
      <c r="T29" s="71"/>
      <c r="U29" s="87"/>
      <c r="V29" s="87"/>
      <c r="W29" s="87"/>
      <c r="X29" s="92">
        <f t="shared" si="13"/>
        <v>0</v>
      </c>
      <c r="Y29" s="72">
        <f t="shared" si="14"/>
        <v>1</v>
      </c>
      <c r="Z29" s="72">
        <f t="shared" si="15"/>
        <v>0</v>
      </c>
      <c r="AA29" s="73" t="str">
        <f t="shared" si="16"/>
        <v/>
      </c>
    </row>
    <row r="30" spans="1:27" ht="12.9" customHeight="1" x14ac:dyDescent="0.3">
      <c r="A30" s="115">
        <v>21</v>
      </c>
      <c r="B30" s="68" t="str">
        <f>'Wettkampf 1'!B30</f>
        <v>Breer Marlene</v>
      </c>
      <c r="C30" s="68" t="str">
        <f>'Wettkampf 1'!C30</f>
        <v>Neubörger I</v>
      </c>
      <c r="D30" s="84"/>
      <c r="E30" s="85"/>
      <c r="F30" s="70">
        <f t="shared" si="0"/>
        <v>0</v>
      </c>
      <c r="G30" s="71">
        <f t="shared" si="1"/>
        <v>0</v>
      </c>
      <c r="H30" s="71">
        <f t="shared" si="2"/>
        <v>0</v>
      </c>
      <c r="I30" s="71">
        <f t="shared" si="3"/>
        <v>0</v>
      </c>
      <c r="J30" s="71">
        <f t="shared" si="4"/>
        <v>0</v>
      </c>
      <c r="K30" s="71">
        <f t="shared" si="5"/>
        <v>0</v>
      </c>
      <c r="L30" s="71">
        <f t="shared" si="6"/>
        <v>0</v>
      </c>
      <c r="M30" s="71">
        <f t="shared" si="7"/>
        <v>0</v>
      </c>
      <c r="N30" s="71">
        <f t="shared" si="8"/>
        <v>0</v>
      </c>
      <c r="O30" s="71">
        <f t="shared" si="9"/>
        <v>0</v>
      </c>
      <c r="P30" s="71">
        <f t="shared" si="10"/>
        <v>1</v>
      </c>
      <c r="Q30" s="71">
        <f t="shared" si="11"/>
        <v>0</v>
      </c>
      <c r="R30" s="71">
        <f t="shared" si="12"/>
        <v>0</v>
      </c>
      <c r="S30" s="71"/>
      <c r="T30" s="71"/>
      <c r="U30" s="87"/>
      <c r="V30" s="87"/>
      <c r="W30" s="87"/>
      <c r="X30" s="92">
        <f t="shared" si="13"/>
        <v>0</v>
      </c>
      <c r="Y30" s="72">
        <f t="shared" si="14"/>
        <v>1</v>
      </c>
      <c r="Z30" s="72">
        <f t="shared" si="15"/>
        <v>0</v>
      </c>
      <c r="AA30" s="73" t="str">
        <f t="shared" si="16"/>
        <v/>
      </c>
    </row>
    <row r="31" spans="1:27" ht="12.9" customHeight="1" x14ac:dyDescent="0.3">
      <c r="A31" s="115">
        <v>22</v>
      </c>
      <c r="B31" s="68" t="str">
        <f>'Wettkampf 1'!B31</f>
        <v>Pranger Michaela</v>
      </c>
      <c r="C31" s="68" t="str">
        <f>'Wettkampf 1'!C31</f>
        <v>Sögel IV</v>
      </c>
      <c r="D31" s="84"/>
      <c r="E31" s="85"/>
      <c r="F31" s="70">
        <f t="shared" si="0"/>
        <v>0</v>
      </c>
      <c r="G31" s="71">
        <f t="shared" si="1"/>
        <v>0</v>
      </c>
      <c r="H31" s="71">
        <f t="shared" si="2"/>
        <v>0</v>
      </c>
      <c r="I31" s="71">
        <f t="shared" si="3"/>
        <v>0</v>
      </c>
      <c r="J31" s="71">
        <f t="shared" si="4"/>
        <v>0</v>
      </c>
      <c r="K31" s="71">
        <f t="shared" si="5"/>
        <v>0</v>
      </c>
      <c r="L31" s="71">
        <f t="shared" si="6"/>
        <v>0</v>
      </c>
      <c r="M31" s="71">
        <f t="shared" si="7"/>
        <v>0</v>
      </c>
      <c r="N31" s="71">
        <f t="shared" si="8"/>
        <v>0</v>
      </c>
      <c r="O31" s="71">
        <f t="shared" si="9"/>
        <v>0</v>
      </c>
      <c r="P31" s="71">
        <f t="shared" si="10"/>
        <v>0</v>
      </c>
      <c r="Q31" s="71">
        <f t="shared" si="11"/>
        <v>0</v>
      </c>
      <c r="R31" s="71">
        <f t="shared" si="12"/>
        <v>1</v>
      </c>
      <c r="S31" s="71"/>
      <c r="T31" s="71"/>
      <c r="U31" s="87"/>
      <c r="V31" s="87"/>
      <c r="W31" s="87"/>
      <c r="X31" s="92">
        <f t="shared" si="13"/>
        <v>0</v>
      </c>
      <c r="Y31" s="72">
        <f t="shared" si="14"/>
        <v>1</v>
      </c>
      <c r="Z31" s="72">
        <f t="shared" si="15"/>
        <v>0</v>
      </c>
      <c r="AA31" s="73" t="str">
        <f t="shared" si="16"/>
        <v/>
      </c>
    </row>
    <row r="32" spans="1:27" ht="12.9" customHeight="1" x14ac:dyDescent="0.3">
      <c r="A32" s="115">
        <v>23</v>
      </c>
      <c r="B32" s="68" t="str">
        <f>'Wettkampf 1'!B32</f>
        <v>Möhlenkamp Doris</v>
      </c>
      <c r="C32" s="68" t="str">
        <f>'Wettkampf 1'!C32</f>
        <v>Sögel IV</v>
      </c>
      <c r="D32" s="84"/>
      <c r="E32" s="85" t="s">
        <v>39</v>
      </c>
      <c r="F32" s="70" t="str">
        <f t="shared" si="0"/>
        <v>0</v>
      </c>
      <c r="G32" s="71">
        <f t="shared" si="1"/>
        <v>0</v>
      </c>
      <c r="H32" s="71">
        <f t="shared" si="2"/>
        <v>0</v>
      </c>
      <c r="I32" s="71">
        <f t="shared" si="3"/>
        <v>0</v>
      </c>
      <c r="J32" s="71">
        <f t="shared" si="4"/>
        <v>0</v>
      </c>
      <c r="K32" s="71">
        <f t="shared" si="5"/>
        <v>0</v>
      </c>
      <c r="L32" s="71">
        <f t="shared" si="6"/>
        <v>0</v>
      </c>
      <c r="M32" s="71">
        <f t="shared" si="7"/>
        <v>0</v>
      </c>
      <c r="N32" s="71">
        <f t="shared" si="8"/>
        <v>0</v>
      </c>
      <c r="O32" s="71">
        <f t="shared" si="9"/>
        <v>0</v>
      </c>
      <c r="P32" s="71">
        <f t="shared" si="10"/>
        <v>0</v>
      </c>
      <c r="Q32" s="71" t="str">
        <f t="shared" si="11"/>
        <v>0</v>
      </c>
      <c r="R32" s="71">
        <f t="shared" si="12"/>
        <v>0</v>
      </c>
      <c r="S32" s="71"/>
      <c r="T32" s="71"/>
      <c r="U32" s="87"/>
      <c r="V32" s="87"/>
      <c r="W32" s="87"/>
      <c r="X32" s="92">
        <f t="shared" si="13"/>
        <v>0</v>
      </c>
      <c r="Y32" s="72">
        <f t="shared" si="14"/>
        <v>1</v>
      </c>
      <c r="Z32" s="72">
        <f t="shared" si="15"/>
        <v>0</v>
      </c>
      <c r="AA32" s="73" t="str">
        <f t="shared" si="16"/>
        <v/>
      </c>
    </row>
    <row r="33" spans="1:27" ht="12.9" customHeight="1" x14ac:dyDescent="0.3">
      <c r="A33" s="115">
        <v>24</v>
      </c>
      <c r="B33" s="68" t="str">
        <f>'Wettkampf 1'!B33</f>
        <v>Trempeck Olga</v>
      </c>
      <c r="C33" s="68" t="str">
        <f>'Wettkampf 1'!C33</f>
        <v>Sögel IV</v>
      </c>
      <c r="D33" s="84"/>
      <c r="E33" s="85" t="s">
        <v>39</v>
      </c>
      <c r="F33" s="70" t="str">
        <f t="shared" si="0"/>
        <v>0</v>
      </c>
      <c r="G33" s="71">
        <f t="shared" si="1"/>
        <v>0</v>
      </c>
      <c r="H33" s="71">
        <f t="shared" si="2"/>
        <v>0</v>
      </c>
      <c r="I33" s="71">
        <f t="shared" si="3"/>
        <v>0</v>
      </c>
      <c r="J33" s="71">
        <f t="shared" si="4"/>
        <v>0</v>
      </c>
      <c r="K33" s="71">
        <f t="shared" si="5"/>
        <v>0</v>
      </c>
      <c r="L33" s="71">
        <f t="shared" si="6"/>
        <v>0</v>
      </c>
      <c r="M33" s="71">
        <f t="shared" si="7"/>
        <v>0</v>
      </c>
      <c r="N33" s="71">
        <f t="shared" si="8"/>
        <v>0</v>
      </c>
      <c r="O33" s="71">
        <f t="shared" si="9"/>
        <v>0</v>
      </c>
      <c r="P33" s="71">
        <f t="shared" si="10"/>
        <v>0</v>
      </c>
      <c r="Q33" s="71" t="str">
        <f t="shared" si="11"/>
        <v>0</v>
      </c>
      <c r="R33" s="71">
        <f t="shared" si="12"/>
        <v>0</v>
      </c>
      <c r="S33" s="71"/>
      <c r="T33" s="71"/>
      <c r="U33" s="87"/>
      <c r="V33" s="87"/>
      <c r="W33" s="87"/>
      <c r="X33" s="92">
        <f t="shared" si="13"/>
        <v>0</v>
      </c>
      <c r="Y33" s="72">
        <f t="shared" si="14"/>
        <v>1</v>
      </c>
      <c r="Z33" s="72">
        <f t="shared" si="15"/>
        <v>0</v>
      </c>
      <c r="AA33" s="73" t="str">
        <f t="shared" si="16"/>
        <v/>
      </c>
    </row>
    <row r="34" spans="1:27" ht="12.9" customHeight="1" x14ac:dyDescent="0.3">
      <c r="A34" s="115">
        <v>25</v>
      </c>
      <c r="B34" s="68" t="str">
        <f>'Wettkampf 1'!B34</f>
        <v>Pranger Anne</v>
      </c>
      <c r="C34" s="68" t="str">
        <f>'Wettkampf 1'!C34</f>
        <v>Sögel IV</v>
      </c>
      <c r="D34" s="84"/>
      <c r="E34" s="85"/>
      <c r="F34" s="70">
        <f t="shared" si="0"/>
        <v>0</v>
      </c>
      <c r="G34" s="71">
        <f t="shared" si="1"/>
        <v>0</v>
      </c>
      <c r="H34" s="71">
        <f t="shared" si="2"/>
        <v>0</v>
      </c>
      <c r="I34" s="71">
        <f t="shared" si="3"/>
        <v>0</v>
      </c>
      <c r="J34" s="71">
        <f t="shared" si="4"/>
        <v>0</v>
      </c>
      <c r="K34" s="71">
        <f t="shared" si="5"/>
        <v>0</v>
      </c>
      <c r="L34" s="71">
        <f t="shared" si="6"/>
        <v>0</v>
      </c>
      <c r="M34" s="71">
        <f t="shared" si="7"/>
        <v>0</v>
      </c>
      <c r="N34" s="71">
        <f t="shared" si="8"/>
        <v>0</v>
      </c>
      <c r="O34" s="71">
        <f t="shared" si="9"/>
        <v>0</v>
      </c>
      <c r="P34" s="71">
        <f t="shared" si="10"/>
        <v>0</v>
      </c>
      <c r="Q34" s="71">
        <f t="shared" si="11"/>
        <v>0</v>
      </c>
      <c r="R34" s="71">
        <f t="shared" si="12"/>
        <v>1</v>
      </c>
      <c r="S34" s="71"/>
      <c r="T34" s="71"/>
      <c r="U34" s="87"/>
      <c r="V34" s="87"/>
      <c r="W34" s="87"/>
      <c r="X34" s="92">
        <f t="shared" si="13"/>
        <v>0</v>
      </c>
      <c r="Y34" s="72">
        <f t="shared" si="14"/>
        <v>1</v>
      </c>
      <c r="Z34" s="72">
        <f t="shared" si="15"/>
        <v>0</v>
      </c>
      <c r="AA34" s="73" t="str">
        <f t="shared" si="16"/>
        <v/>
      </c>
    </row>
    <row r="35" spans="1:27" ht="12.9" customHeight="1" x14ac:dyDescent="0.3">
      <c r="A35" s="115">
        <v>26</v>
      </c>
      <c r="B35" s="68" t="str">
        <f>'Wettkampf 1'!B35</f>
        <v>Wübben Manuela</v>
      </c>
      <c r="C35" s="68" t="str">
        <f>'Wettkampf 1'!C35</f>
        <v>Sögel IV</v>
      </c>
      <c r="D35" s="84"/>
      <c r="E35" s="85"/>
      <c r="F35" s="70">
        <f t="shared" si="0"/>
        <v>0</v>
      </c>
      <c r="G35" s="71">
        <f t="shared" si="1"/>
        <v>0</v>
      </c>
      <c r="H35" s="71">
        <f t="shared" si="2"/>
        <v>0</v>
      </c>
      <c r="I35" s="71">
        <f t="shared" si="3"/>
        <v>0</v>
      </c>
      <c r="J35" s="71">
        <f t="shared" si="4"/>
        <v>0</v>
      </c>
      <c r="K35" s="71">
        <f t="shared" si="5"/>
        <v>0</v>
      </c>
      <c r="L35" s="71">
        <f t="shared" si="6"/>
        <v>0</v>
      </c>
      <c r="M35" s="71">
        <f t="shared" si="7"/>
        <v>0</v>
      </c>
      <c r="N35" s="71">
        <f t="shared" si="8"/>
        <v>0</v>
      </c>
      <c r="O35" s="71">
        <f t="shared" si="9"/>
        <v>0</v>
      </c>
      <c r="P35" s="71">
        <f t="shared" si="10"/>
        <v>0</v>
      </c>
      <c r="Q35" s="71">
        <f t="shared" si="11"/>
        <v>0</v>
      </c>
      <c r="R35" s="71">
        <f t="shared" si="12"/>
        <v>1</v>
      </c>
      <c r="S35" s="71"/>
      <c r="T35" s="71"/>
      <c r="U35" s="87"/>
      <c r="V35" s="87"/>
      <c r="W35" s="87"/>
      <c r="X35" s="92">
        <f t="shared" si="13"/>
        <v>0</v>
      </c>
      <c r="Y35" s="72">
        <f t="shared" si="14"/>
        <v>1</v>
      </c>
      <c r="Z35" s="72">
        <f t="shared" si="15"/>
        <v>0</v>
      </c>
      <c r="AA35" s="73" t="str">
        <f t="shared" si="16"/>
        <v/>
      </c>
    </row>
    <row r="36" spans="1:27" ht="12.9" customHeight="1" x14ac:dyDescent="0.3">
      <c r="A36" s="115">
        <v>27</v>
      </c>
      <c r="B36" s="68" t="str">
        <f>'Wettkampf 1'!B36</f>
        <v>Schütze 27</v>
      </c>
      <c r="C36" s="68" t="str">
        <f>'Wettkampf 1'!C36</f>
        <v>Sögel IV</v>
      </c>
      <c r="D36" s="84"/>
      <c r="E36" s="85"/>
      <c r="F36" s="70">
        <f t="shared" si="0"/>
        <v>0</v>
      </c>
      <c r="G36" s="71">
        <f t="shared" si="1"/>
        <v>0</v>
      </c>
      <c r="H36" s="71">
        <f t="shared" si="2"/>
        <v>0</v>
      </c>
      <c r="I36" s="71">
        <f t="shared" si="3"/>
        <v>0</v>
      </c>
      <c r="J36" s="71">
        <f t="shared" si="4"/>
        <v>0</v>
      </c>
      <c r="K36" s="71">
        <f t="shared" si="5"/>
        <v>0</v>
      </c>
      <c r="L36" s="71">
        <f t="shared" si="6"/>
        <v>0</v>
      </c>
      <c r="M36" s="71">
        <f t="shared" si="7"/>
        <v>0</v>
      </c>
      <c r="N36" s="71">
        <f t="shared" si="8"/>
        <v>0</v>
      </c>
      <c r="O36" s="71">
        <f t="shared" si="9"/>
        <v>0</v>
      </c>
      <c r="P36" s="71">
        <f t="shared" si="10"/>
        <v>0</v>
      </c>
      <c r="Q36" s="71">
        <f t="shared" si="11"/>
        <v>0</v>
      </c>
      <c r="R36" s="71">
        <f t="shared" si="12"/>
        <v>1</v>
      </c>
      <c r="S36" s="71"/>
      <c r="T36" s="71"/>
      <c r="U36" s="87"/>
      <c r="V36" s="87"/>
      <c r="W36" s="87"/>
      <c r="X36" s="92">
        <f t="shared" si="13"/>
        <v>0</v>
      </c>
      <c r="Y36" s="72">
        <f t="shared" si="14"/>
        <v>1</v>
      </c>
      <c r="Z36" s="72">
        <f t="shared" si="15"/>
        <v>0</v>
      </c>
      <c r="AA36" s="73" t="str">
        <f t="shared" si="16"/>
        <v/>
      </c>
    </row>
    <row r="37" spans="1:27" ht="12.9" customHeight="1" x14ac:dyDescent="0.3">
      <c r="A37" s="115">
        <v>28</v>
      </c>
      <c r="B37" s="68" t="str">
        <f>'Wettkampf 1'!B37</f>
        <v>Schütze 28</v>
      </c>
      <c r="C37" s="68" t="str">
        <f>'Wettkampf 1'!C37</f>
        <v>Neubörger I</v>
      </c>
      <c r="D37" s="84"/>
      <c r="E37" s="85"/>
      <c r="F37" s="70">
        <f t="shared" si="0"/>
        <v>0</v>
      </c>
      <c r="G37" s="71">
        <f t="shared" si="1"/>
        <v>0</v>
      </c>
      <c r="H37" s="71">
        <f t="shared" si="2"/>
        <v>0</v>
      </c>
      <c r="I37" s="71">
        <f t="shared" si="3"/>
        <v>0</v>
      </c>
      <c r="J37" s="71">
        <f t="shared" si="4"/>
        <v>0</v>
      </c>
      <c r="K37" s="71">
        <f t="shared" si="5"/>
        <v>0</v>
      </c>
      <c r="L37" s="71">
        <f t="shared" si="6"/>
        <v>0</v>
      </c>
      <c r="M37" s="71">
        <f t="shared" si="7"/>
        <v>0</v>
      </c>
      <c r="N37" s="71">
        <f t="shared" si="8"/>
        <v>0</v>
      </c>
      <c r="O37" s="71">
        <f t="shared" si="9"/>
        <v>0</v>
      </c>
      <c r="P37" s="71">
        <f t="shared" si="10"/>
        <v>1</v>
      </c>
      <c r="Q37" s="71">
        <f t="shared" si="11"/>
        <v>0</v>
      </c>
      <c r="R37" s="71">
        <f t="shared" si="12"/>
        <v>0</v>
      </c>
      <c r="S37" s="71"/>
      <c r="T37" s="71"/>
      <c r="U37" s="87"/>
      <c r="V37" s="87"/>
      <c r="W37" s="87"/>
      <c r="X37" s="92">
        <f t="shared" si="13"/>
        <v>0</v>
      </c>
      <c r="Y37" s="72">
        <f t="shared" si="14"/>
        <v>1</v>
      </c>
      <c r="Z37" s="72">
        <f t="shared" si="15"/>
        <v>0</v>
      </c>
      <c r="AA37" s="73" t="str">
        <f t="shared" si="16"/>
        <v/>
      </c>
    </row>
    <row r="38" spans="1:27" ht="12.9" customHeight="1" x14ac:dyDescent="0.3">
      <c r="A38" s="115">
        <v>29</v>
      </c>
      <c r="B38" s="68" t="str">
        <f>'Wettkampf 1'!B38</f>
        <v>Schütze 29</v>
      </c>
      <c r="C38" s="68" t="str">
        <f>'Wettkampf 1'!C38</f>
        <v>Neubörger I</v>
      </c>
      <c r="D38" s="84"/>
      <c r="E38" s="85" t="s">
        <v>39</v>
      </c>
      <c r="F38" s="70" t="str">
        <f t="shared" si="0"/>
        <v>0</v>
      </c>
      <c r="G38" s="71">
        <f t="shared" si="1"/>
        <v>0</v>
      </c>
      <c r="H38" s="71">
        <f t="shared" si="2"/>
        <v>0</v>
      </c>
      <c r="I38" s="71">
        <f t="shared" si="3"/>
        <v>0</v>
      </c>
      <c r="J38" s="71">
        <f t="shared" si="4"/>
        <v>0</v>
      </c>
      <c r="K38" s="71">
        <f t="shared" si="5"/>
        <v>0</v>
      </c>
      <c r="L38" s="71">
        <f t="shared" si="6"/>
        <v>0</v>
      </c>
      <c r="M38" s="71">
        <f t="shared" si="7"/>
        <v>0</v>
      </c>
      <c r="N38" s="71">
        <f t="shared" si="8"/>
        <v>0</v>
      </c>
      <c r="O38" s="71" t="str">
        <f t="shared" si="9"/>
        <v>0</v>
      </c>
      <c r="P38" s="71">
        <f t="shared" si="10"/>
        <v>0</v>
      </c>
      <c r="Q38" s="71">
        <f t="shared" si="11"/>
        <v>0</v>
      </c>
      <c r="R38" s="71">
        <f t="shared" si="12"/>
        <v>0</v>
      </c>
      <c r="S38" s="71"/>
      <c r="T38" s="71"/>
      <c r="U38" s="87"/>
      <c r="V38" s="87"/>
      <c r="W38" s="87"/>
      <c r="X38" s="92">
        <f t="shared" si="13"/>
        <v>0</v>
      </c>
      <c r="Y38" s="72">
        <f t="shared" si="14"/>
        <v>1</v>
      </c>
      <c r="Z38" s="72">
        <f t="shared" si="15"/>
        <v>0</v>
      </c>
      <c r="AA38" s="73" t="str">
        <f t="shared" si="16"/>
        <v/>
      </c>
    </row>
    <row r="39" spans="1:27" ht="12.9" customHeight="1" x14ac:dyDescent="0.3">
      <c r="A39" s="115">
        <v>30</v>
      </c>
      <c r="B39" s="68" t="str">
        <f>'Wettkampf 1'!B39</f>
        <v>Schütze 30</v>
      </c>
      <c r="C39" s="68" t="str">
        <f>'Wettkampf 1'!C39</f>
        <v>Werlte II</v>
      </c>
      <c r="D39" s="84"/>
      <c r="E39" s="85" t="s">
        <v>39</v>
      </c>
      <c r="F39" s="70" t="str">
        <f t="shared" si="0"/>
        <v>0</v>
      </c>
      <c r="G39" s="71">
        <f t="shared" si="1"/>
        <v>0</v>
      </c>
      <c r="H39" s="71">
        <f t="shared" si="2"/>
        <v>0</v>
      </c>
      <c r="I39" s="71">
        <f t="shared" si="3"/>
        <v>0</v>
      </c>
      <c r="J39" s="71">
        <f t="shared" si="4"/>
        <v>0</v>
      </c>
      <c r="K39" s="71">
        <f t="shared" si="5"/>
        <v>0</v>
      </c>
      <c r="L39" s="71">
        <f t="shared" si="6"/>
        <v>0</v>
      </c>
      <c r="M39" s="71" t="str">
        <f t="shared" si="7"/>
        <v>0</v>
      </c>
      <c r="N39" s="71">
        <f t="shared" si="8"/>
        <v>0</v>
      </c>
      <c r="O39" s="71">
        <f t="shared" si="9"/>
        <v>0</v>
      </c>
      <c r="P39" s="71">
        <f t="shared" si="10"/>
        <v>0</v>
      </c>
      <c r="Q39" s="71">
        <f t="shared" si="11"/>
        <v>0</v>
      </c>
      <c r="R39" s="71">
        <f t="shared" si="12"/>
        <v>0</v>
      </c>
      <c r="S39" s="71"/>
      <c r="T39" s="71"/>
      <c r="U39" s="87"/>
      <c r="V39" s="87"/>
      <c r="W39" s="87"/>
      <c r="X39" s="92">
        <f t="shared" si="13"/>
        <v>0</v>
      </c>
      <c r="Y39" s="72">
        <f t="shared" si="14"/>
        <v>1</v>
      </c>
      <c r="Z39" s="72">
        <f t="shared" si="15"/>
        <v>0</v>
      </c>
      <c r="AA39" s="73" t="str">
        <f t="shared" si="16"/>
        <v/>
      </c>
    </row>
    <row r="40" spans="1:27" ht="12.9" customHeight="1" x14ac:dyDescent="0.3">
      <c r="A40" s="115">
        <v>31</v>
      </c>
      <c r="B40" s="68" t="str">
        <f>'Wettkampf 1'!B40</f>
        <v>Schütze 31</v>
      </c>
      <c r="C40" s="68" t="str">
        <f>'Wettkampf 1'!C40</f>
        <v>Lahn I</v>
      </c>
      <c r="D40" s="84"/>
      <c r="E40" s="85"/>
      <c r="F40" s="70">
        <f t="shared" si="0"/>
        <v>0</v>
      </c>
      <c r="G40" s="71">
        <f t="shared" si="1"/>
        <v>0</v>
      </c>
      <c r="H40" s="71">
        <f t="shared" si="2"/>
        <v>0</v>
      </c>
      <c r="I40" s="71">
        <f t="shared" si="3"/>
        <v>0</v>
      </c>
      <c r="J40" s="71">
        <f t="shared" si="4"/>
        <v>0</v>
      </c>
      <c r="K40" s="71">
        <f t="shared" si="5"/>
        <v>0</v>
      </c>
      <c r="L40" s="71">
        <f t="shared" si="6"/>
        <v>1</v>
      </c>
      <c r="M40" s="71">
        <f t="shared" si="7"/>
        <v>0</v>
      </c>
      <c r="N40" s="71">
        <f t="shared" si="8"/>
        <v>0</v>
      </c>
      <c r="O40" s="71">
        <f t="shared" si="9"/>
        <v>0</v>
      </c>
      <c r="P40" s="71">
        <f t="shared" si="10"/>
        <v>0</v>
      </c>
      <c r="Q40" s="71">
        <f t="shared" si="11"/>
        <v>0</v>
      </c>
      <c r="R40" s="71">
        <f t="shared" si="12"/>
        <v>0</v>
      </c>
      <c r="S40" s="71"/>
      <c r="T40" s="71"/>
      <c r="U40" s="87"/>
      <c r="V40" s="87"/>
      <c r="W40" s="87"/>
      <c r="X40" s="92">
        <f t="shared" si="13"/>
        <v>0</v>
      </c>
      <c r="Y40" s="72">
        <f t="shared" si="14"/>
        <v>1</v>
      </c>
      <c r="Z40" s="72">
        <f t="shared" si="15"/>
        <v>0</v>
      </c>
      <c r="AA40" s="73" t="str">
        <f t="shared" si="16"/>
        <v/>
      </c>
    </row>
    <row r="41" spans="1:27" ht="12.9" customHeight="1" x14ac:dyDescent="0.3">
      <c r="A41" s="115">
        <v>32</v>
      </c>
      <c r="B41" s="68" t="str">
        <f>'Wettkampf 1'!B41</f>
        <v>Schütze 32</v>
      </c>
      <c r="C41" s="68" t="str">
        <f>'Wettkampf 1'!C41</f>
        <v>Lahn I</v>
      </c>
      <c r="D41" s="84"/>
      <c r="E41" s="85"/>
      <c r="F41" s="70">
        <f t="shared" si="0"/>
        <v>0</v>
      </c>
      <c r="G41" s="71">
        <f t="shared" si="1"/>
        <v>0</v>
      </c>
      <c r="H41" s="71">
        <f t="shared" si="2"/>
        <v>0</v>
      </c>
      <c r="I41" s="71">
        <f t="shared" si="3"/>
        <v>0</v>
      </c>
      <c r="J41" s="71">
        <f t="shared" si="4"/>
        <v>0</v>
      </c>
      <c r="K41" s="71">
        <f t="shared" si="5"/>
        <v>0</v>
      </c>
      <c r="L41" s="71">
        <f t="shared" si="6"/>
        <v>1</v>
      </c>
      <c r="M41" s="71">
        <f t="shared" si="7"/>
        <v>0</v>
      </c>
      <c r="N41" s="71">
        <f t="shared" si="8"/>
        <v>0</v>
      </c>
      <c r="O41" s="71">
        <f t="shared" si="9"/>
        <v>0</v>
      </c>
      <c r="P41" s="71">
        <f t="shared" si="10"/>
        <v>0</v>
      </c>
      <c r="Q41" s="71">
        <f t="shared" si="11"/>
        <v>0</v>
      </c>
      <c r="R41" s="71">
        <f t="shared" si="12"/>
        <v>0</v>
      </c>
      <c r="S41" s="71"/>
      <c r="T41" s="71"/>
      <c r="U41" s="87"/>
      <c r="V41" s="87"/>
      <c r="W41" s="87"/>
      <c r="X41" s="92">
        <f t="shared" si="13"/>
        <v>0</v>
      </c>
      <c r="Y41" s="72">
        <f t="shared" si="14"/>
        <v>1</v>
      </c>
      <c r="Z41" s="72">
        <f t="shared" si="15"/>
        <v>0</v>
      </c>
      <c r="AA41" s="73" t="str">
        <f t="shared" si="16"/>
        <v/>
      </c>
    </row>
    <row r="42" spans="1:27" ht="12.9" customHeight="1" x14ac:dyDescent="0.3">
      <c r="A42" s="115">
        <v>33</v>
      </c>
      <c r="B42" s="68" t="str">
        <f>'Wettkampf 1'!B42</f>
        <v>Schütze 33</v>
      </c>
      <c r="C42" s="68" t="str">
        <f>'Wettkampf 1'!C42</f>
        <v>Lorup I</v>
      </c>
      <c r="D42" s="84"/>
      <c r="E42" s="85"/>
      <c r="F42" s="70">
        <f t="shared" si="0"/>
        <v>0</v>
      </c>
      <c r="G42" s="71">
        <f t="shared" si="1"/>
        <v>0</v>
      </c>
      <c r="H42" s="71">
        <f t="shared" si="2"/>
        <v>0</v>
      </c>
      <c r="I42" s="71">
        <f t="shared" si="3"/>
        <v>0</v>
      </c>
      <c r="J42" s="71">
        <f t="shared" si="4"/>
        <v>1</v>
      </c>
      <c r="K42" s="71">
        <f t="shared" si="5"/>
        <v>0</v>
      </c>
      <c r="L42" s="71">
        <f t="shared" si="6"/>
        <v>0</v>
      </c>
      <c r="M42" s="71">
        <f t="shared" si="7"/>
        <v>0</v>
      </c>
      <c r="N42" s="71">
        <f t="shared" si="8"/>
        <v>0</v>
      </c>
      <c r="O42" s="71">
        <f t="shared" si="9"/>
        <v>0</v>
      </c>
      <c r="P42" s="71">
        <f t="shared" si="10"/>
        <v>0</v>
      </c>
      <c r="Q42" s="71">
        <f t="shared" si="11"/>
        <v>0</v>
      </c>
      <c r="R42" s="71">
        <f t="shared" si="12"/>
        <v>0</v>
      </c>
      <c r="S42" s="71"/>
      <c r="T42" s="71"/>
      <c r="U42" s="87"/>
      <c r="V42" s="87"/>
      <c r="W42" s="87"/>
      <c r="X42" s="92">
        <f t="shared" si="13"/>
        <v>0</v>
      </c>
      <c r="Y42" s="72">
        <f t="shared" si="14"/>
        <v>1</v>
      </c>
      <c r="Z42" s="72">
        <f t="shared" si="15"/>
        <v>0</v>
      </c>
      <c r="AA42" s="73" t="str">
        <f t="shared" si="16"/>
        <v/>
      </c>
    </row>
    <row r="43" spans="1:27" ht="12.9" customHeight="1" x14ac:dyDescent="0.3">
      <c r="A43" s="115">
        <v>34</v>
      </c>
      <c r="B43" s="68" t="str">
        <f>'Wettkampf 1'!B43</f>
        <v>Schütze 34</v>
      </c>
      <c r="C43" s="68" t="str">
        <f>'Wettkampf 1'!C43</f>
        <v>Lorup I</v>
      </c>
      <c r="D43" s="84"/>
      <c r="E43" s="85"/>
      <c r="F43" s="70">
        <f t="shared" si="0"/>
        <v>0</v>
      </c>
      <c r="G43" s="71">
        <f t="shared" si="1"/>
        <v>0</v>
      </c>
      <c r="H43" s="71">
        <f t="shared" si="2"/>
        <v>0</v>
      </c>
      <c r="I43" s="71">
        <f t="shared" si="3"/>
        <v>0</v>
      </c>
      <c r="J43" s="71">
        <f t="shared" si="4"/>
        <v>1</v>
      </c>
      <c r="K43" s="71">
        <f t="shared" si="5"/>
        <v>0</v>
      </c>
      <c r="L43" s="71">
        <f t="shared" si="6"/>
        <v>0</v>
      </c>
      <c r="M43" s="71">
        <f t="shared" si="7"/>
        <v>0</v>
      </c>
      <c r="N43" s="71">
        <f t="shared" si="8"/>
        <v>0</v>
      </c>
      <c r="O43" s="71">
        <f t="shared" si="9"/>
        <v>0</v>
      </c>
      <c r="P43" s="71">
        <f t="shared" si="10"/>
        <v>0</v>
      </c>
      <c r="Q43" s="71">
        <f t="shared" si="11"/>
        <v>0</v>
      </c>
      <c r="R43" s="71">
        <f t="shared" si="12"/>
        <v>0</v>
      </c>
      <c r="S43" s="71"/>
      <c r="T43" s="71"/>
      <c r="U43" s="87"/>
      <c r="V43" s="87"/>
      <c r="W43" s="87"/>
      <c r="X43" s="92">
        <f t="shared" si="13"/>
        <v>0</v>
      </c>
      <c r="Y43" s="72">
        <f t="shared" si="14"/>
        <v>1</v>
      </c>
      <c r="Z43" s="72">
        <f t="shared" si="15"/>
        <v>0</v>
      </c>
      <c r="AA43" s="73" t="str">
        <f t="shared" si="16"/>
        <v/>
      </c>
    </row>
    <row r="44" spans="1:27" ht="12.9" customHeight="1" x14ac:dyDescent="0.3">
      <c r="A44" s="115">
        <v>35</v>
      </c>
      <c r="B44" s="68" t="str">
        <f>'Wettkampf 1'!B44</f>
        <v>Schütze 35</v>
      </c>
      <c r="C44" s="68" t="str">
        <f>'Wettkampf 1'!C44</f>
        <v>Lorup I</v>
      </c>
      <c r="D44" s="84"/>
      <c r="E44" s="85" t="s">
        <v>39</v>
      </c>
      <c r="F44" s="70" t="str">
        <f t="shared" si="0"/>
        <v>0</v>
      </c>
      <c r="G44" s="71">
        <f t="shared" si="1"/>
        <v>0</v>
      </c>
      <c r="H44" s="71">
        <f t="shared" si="2"/>
        <v>0</v>
      </c>
      <c r="I44" s="71" t="str">
        <f t="shared" si="3"/>
        <v>0</v>
      </c>
      <c r="J44" s="71">
        <f t="shared" si="4"/>
        <v>0</v>
      </c>
      <c r="K44" s="71">
        <f t="shared" si="5"/>
        <v>0</v>
      </c>
      <c r="L44" s="71">
        <f t="shared" si="6"/>
        <v>0</v>
      </c>
      <c r="M44" s="71">
        <f t="shared" si="7"/>
        <v>0</v>
      </c>
      <c r="N44" s="71">
        <f t="shared" si="8"/>
        <v>0</v>
      </c>
      <c r="O44" s="71">
        <f t="shared" si="9"/>
        <v>0</v>
      </c>
      <c r="P44" s="71">
        <f t="shared" si="10"/>
        <v>0</v>
      </c>
      <c r="Q44" s="71">
        <f t="shared" si="11"/>
        <v>0</v>
      </c>
      <c r="R44" s="71">
        <f t="shared" si="12"/>
        <v>0</v>
      </c>
      <c r="S44" s="71"/>
      <c r="T44" s="71"/>
      <c r="U44" s="87"/>
      <c r="V44" s="87"/>
      <c r="W44" s="87"/>
      <c r="X44" s="92">
        <f t="shared" si="13"/>
        <v>0</v>
      </c>
      <c r="Y44" s="72">
        <f t="shared" si="14"/>
        <v>1</v>
      </c>
      <c r="Z44" s="72">
        <f t="shared" si="15"/>
        <v>0</v>
      </c>
      <c r="AA44" s="73" t="str">
        <f t="shared" si="16"/>
        <v/>
      </c>
    </row>
    <row r="45" spans="1:27" ht="12.9" customHeight="1" x14ac:dyDescent="0.3">
      <c r="A45" s="115">
        <v>36</v>
      </c>
      <c r="B45" s="68" t="str">
        <f>'Wettkampf 1'!B45</f>
        <v>Schütze 36</v>
      </c>
      <c r="C45" s="68" t="str">
        <f>'Wettkampf 1'!C45</f>
        <v>Börger I</v>
      </c>
      <c r="D45" s="84"/>
      <c r="E45" s="85" t="s">
        <v>39</v>
      </c>
      <c r="F45" s="70" t="str">
        <f t="shared" si="0"/>
        <v>0</v>
      </c>
      <c r="G45" s="71" t="str">
        <f t="shared" si="1"/>
        <v>0</v>
      </c>
      <c r="H45" s="71">
        <f t="shared" si="2"/>
        <v>0</v>
      </c>
      <c r="I45" s="71">
        <f t="shared" si="3"/>
        <v>0</v>
      </c>
      <c r="J45" s="71">
        <f t="shared" si="4"/>
        <v>0</v>
      </c>
      <c r="K45" s="71">
        <f t="shared" si="5"/>
        <v>0</v>
      </c>
      <c r="L45" s="71">
        <f t="shared" si="6"/>
        <v>0</v>
      </c>
      <c r="M45" s="71">
        <f t="shared" si="7"/>
        <v>0</v>
      </c>
      <c r="N45" s="71">
        <f t="shared" si="8"/>
        <v>0</v>
      </c>
      <c r="O45" s="71">
        <f t="shared" si="9"/>
        <v>0</v>
      </c>
      <c r="P45" s="71">
        <f t="shared" si="10"/>
        <v>0</v>
      </c>
      <c r="Q45" s="71">
        <f t="shared" si="11"/>
        <v>0</v>
      </c>
      <c r="R45" s="71">
        <f t="shared" si="12"/>
        <v>0</v>
      </c>
      <c r="S45" s="71"/>
      <c r="T45" s="71"/>
      <c r="U45" s="87"/>
      <c r="V45" s="87"/>
      <c r="W45" s="87"/>
      <c r="X45" s="92">
        <f t="shared" si="13"/>
        <v>0</v>
      </c>
      <c r="Y45" s="72">
        <f t="shared" si="14"/>
        <v>1</v>
      </c>
      <c r="Z45" s="72">
        <f t="shared" si="15"/>
        <v>0</v>
      </c>
      <c r="AA45" s="73" t="str">
        <f t="shared" si="16"/>
        <v/>
      </c>
    </row>
    <row r="46" spans="1:27" x14ac:dyDescent="0.3">
      <c r="B46" s="89"/>
      <c r="C46" s="89"/>
      <c r="G46" s="71">
        <f>LARGE(G10:G45,1)+LARGE(G10:G45,2)+LARGE(G10:G45,3)</f>
        <v>0</v>
      </c>
      <c r="H46" s="71">
        <f>SUM(H10:H45)</f>
        <v>4</v>
      </c>
      <c r="I46" s="71">
        <f>LARGE(I10:I45,1)+LARGE(I10:I45,2)+LARGE(I10:I45,3)</f>
        <v>0</v>
      </c>
      <c r="J46" s="71">
        <f>SUM(J10:J45)</f>
        <v>4</v>
      </c>
      <c r="K46" s="71">
        <f>LARGE(K10:K45,1)+LARGE(K10:K45,2)+LARGE(K10:K45,3)</f>
        <v>0</v>
      </c>
      <c r="L46" s="71">
        <f>SUM(L10:L45)</f>
        <v>4</v>
      </c>
      <c r="M46" s="71">
        <f>LARGE(M10:M45,1)+LARGE(M10:M45,2)+LARGE(M10:M45,3)</f>
        <v>0</v>
      </c>
      <c r="N46" s="71">
        <f>SUM(N10:N45)</f>
        <v>4</v>
      </c>
      <c r="O46" s="71">
        <f>LARGE(O10:O45,1)+LARGE(O10:O45,2)+LARGE(O10:O45,3)</f>
        <v>0</v>
      </c>
      <c r="P46" s="71">
        <f>SUM(P10:P45)</f>
        <v>4</v>
      </c>
      <c r="Q46" s="71">
        <f>LARGE(Q10:Q45,1)+LARGE(Q10:Q45,2)+LARGE(Q10:Q45,3)</f>
        <v>0</v>
      </c>
      <c r="R46" s="71">
        <f>SUM(R10:S45)</f>
        <v>4</v>
      </c>
    </row>
    <row r="47" spans="1:27" x14ac:dyDescent="0.3">
      <c r="C47" s="71" t="s">
        <v>75</v>
      </c>
    </row>
  </sheetData>
  <sheetProtection algorithmName="SHA-512" hashValue="e5Hks0K61Gp10bwhvS+jSIaiHQjfPbtAmjX3P9Xlpi3+x6moPHRFZHmhTBdHG7ITxnGvfEBZ6buPiq5+W9FcHQ==" saltValue="wBemD+SJx0DAuFfvVWyYF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NOT(ISBLANK($C$2))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zoomScaleNormal="100" workbookViewId="0">
      <selection activeCell="V11" sqref="V11"/>
    </sheetView>
  </sheetViews>
  <sheetFormatPr baseColWidth="10" defaultColWidth="22" defaultRowHeight="15.6" x14ac:dyDescent="0.3"/>
  <cols>
    <col min="1" max="1" width="3.5546875" style="71" bestFit="1" customWidth="1"/>
    <col min="2" max="2" width="20.5546875" style="71" customWidth="1"/>
    <col min="3" max="3" width="16.88671875" style="71" customWidth="1"/>
    <col min="4" max="4" width="16.109375" style="79" customWidth="1"/>
    <col min="5" max="5" width="9.88671875" style="69" customWidth="1"/>
    <col min="6" max="6" width="6.44140625" style="70" hidden="1" customWidth="1"/>
    <col min="7" max="7" width="8.88671875" style="71" hidden="1" customWidth="1"/>
    <col min="8" max="8" width="2.33203125" style="71" hidden="1" customWidth="1"/>
    <col min="9" max="9" width="8.88671875" style="71" hidden="1" customWidth="1"/>
    <col min="10" max="10" width="2.33203125" style="71" hidden="1" customWidth="1"/>
    <col min="11" max="11" width="8.88671875" style="71" hidden="1" customWidth="1"/>
    <col min="12" max="12" width="2.33203125" style="71" hidden="1" customWidth="1"/>
    <col min="13" max="13" width="8.88671875" style="71" hidden="1" customWidth="1"/>
    <col min="14" max="14" width="2.33203125" style="71" hidden="1" customWidth="1"/>
    <col min="15" max="15" width="8.88671875" style="71" hidden="1" customWidth="1"/>
    <col min="16" max="16" width="2.33203125" style="71" hidden="1" customWidth="1"/>
    <col min="17" max="17" width="8.88671875" style="71" hidden="1" customWidth="1"/>
    <col min="18" max="18" width="2.33203125" style="72" hidden="1" customWidth="1"/>
    <col min="19" max="19" width="0" style="72" hidden="1" customWidth="1"/>
    <col min="20" max="20" width="12.33203125" style="72" customWidth="1"/>
    <col min="21" max="24" width="10.109375" style="72" customWidth="1"/>
    <col min="25" max="26" width="0" style="72" hidden="1" customWidth="1"/>
    <col min="27" max="27" width="0" style="90" hidden="1" customWidth="1"/>
    <col min="28" max="28" width="22.109375" style="74" customWidth="1"/>
    <col min="29" max="29" width="19.6640625" style="72" customWidth="1"/>
    <col min="30" max="16384" width="22" style="72"/>
  </cols>
  <sheetData>
    <row r="1" spans="1:27" x14ac:dyDescent="0.3">
      <c r="A1" s="115"/>
      <c r="B1" s="66" t="s">
        <v>58</v>
      </c>
      <c r="C1" s="67"/>
      <c r="D1" s="75" t="s">
        <v>8</v>
      </c>
      <c r="V1" s="116" t="s">
        <v>53</v>
      </c>
      <c r="W1" s="188" t="str">
        <f>Übersicht!P4</f>
        <v>Neubörger</v>
      </c>
      <c r="X1" s="188"/>
    </row>
    <row r="2" spans="1:27" x14ac:dyDescent="0.3">
      <c r="A2" s="115">
        <v>1</v>
      </c>
      <c r="B2" s="66" t="str">
        <f>'Wettkampf 1'!B2</f>
        <v>Börger I</v>
      </c>
      <c r="C2" s="74"/>
      <c r="D2" s="75">
        <f>G46</f>
        <v>0</v>
      </c>
      <c r="E2" s="119" t="str">
        <f>IF(H46&gt;4,"Es sind zu viele Schützen in Wertung!"," ")</f>
        <v xml:space="preserve"> </v>
      </c>
      <c r="V2" s="116" t="s">
        <v>37</v>
      </c>
      <c r="W2" s="189">
        <f>Übersicht!P3</f>
        <v>0</v>
      </c>
      <c r="X2" s="188"/>
    </row>
    <row r="3" spans="1:27" x14ac:dyDescent="0.3">
      <c r="A3" s="115">
        <v>2</v>
      </c>
      <c r="B3" s="66" t="str">
        <f>'Wettkampf 1'!B3</f>
        <v>Lorup I</v>
      </c>
      <c r="C3" s="74"/>
      <c r="D3" s="75">
        <f>I46</f>
        <v>0</v>
      </c>
      <c r="E3" s="119" t="str">
        <f>IF(J46&gt;4,"Es sind zu viele Schützen in Wertung!"," ")</f>
        <v xml:space="preserve"> </v>
      </c>
    </row>
    <row r="4" spans="1:27" x14ac:dyDescent="0.3">
      <c r="A4" s="115">
        <v>3</v>
      </c>
      <c r="B4" s="66" t="str">
        <f>'Wettkampf 1'!B4</f>
        <v>Lahn I</v>
      </c>
      <c r="C4" s="74"/>
      <c r="D4" s="75">
        <f>K46</f>
        <v>0</v>
      </c>
      <c r="E4" s="119" t="str">
        <f>IF(L46&gt;4,"Es sind zu viele Schützen in Wertung!"," ")</f>
        <v xml:space="preserve"> </v>
      </c>
      <c r="U4" s="77"/>
      <c r="V4" s="69"/>
      <c r="W4" s="69"/>
      <c r="X4" s="116" t="s">
        <v>50</v>
      </c>
    </row>
    <row r="5" spans="1:27" x14ac:dyDescent="0.3">
      <c r="A5" s="115">
        <v>4</v>
      </c>
      <c r="B5" s="66" t="str">
        <f>'Wettkampf 1'!B5</f>
        <v>Werlte II</v>
      </c>
      <c r="C5" s="74"/>
      <c r="D5" s="75">
        <f>M46</f>
        <v>0</v>
      </c>
      <c r="E5" s="119" t="str">
        <f>IF(N46&gt;4,"Es sind zu viele Schützen in Wertung!"," ")</f>
        <v xml:space="preserve"> </v>
      </c>
      <c r="U5" s="78"/>
      <c r="V5" s="116" t="s">
        <v>52</v>
      </c>
      <c r="W5" s="183"/>
      <c r="X5" s="184"/>
      <c r="Y5" s="78"/>
    </row>
    <row r="6" spans="1:27" x14ac:dyDescent="0.3">
      <c r="A6" s="115">
        <v>5</v>
      </c>
      <c r="B6" s="66" t="str">
        <f>'Wettkampf 1'!B6</f>
        <v>Neubörger I</v>
      </c>
      <c r="C6" s="74"/>
      <c r="D6" s="75">
        <f>O46</f>
        <v>0</v>
      </c>
      <c r="E6" s="119" t="str">
        <f>IF(P46&gt;4,"Es sind zu viele Schützen in Wertung!"," ")</f>
        <v xml:space="preserve"> </v>
      </c>
      <c r="U6" s="78"/>
      <c r="V6" s="116" t="s">
        <v>51</v>
      </c>
      <c r="W6" s="187"/>
      <c r="X6" s="187"/>
      <c r="Y6" s="78"/>
    </row>
    <row r="7" spans="1:27" x14ac:dyDescent="0.3">
      <c r="A7" s="115">
        <v>6</v>
      </c>
      <c r="B7" s="66" t="str">
        <f>'Wettkampf 1'!B7</f>
        <v>Sögel IV</v>
      </c>
      <c r="C7" s="74"/>
      <c r="D7" s="75">
        <f>Q46</f>
        <v>0</v>
      </c>
      <c r="E7" s="119" t="str">
        <f>IF(R46&gt;4,"Es sind zu viele Schützen in Wertung!"," ")</f>
        <v xml:space="preserve"> </v>
      </c>
      <c r="U7" s="78"/>
      <c r="V7" s="116" t="s">
        <v>67</v>
      </c>
      <c r="W7" s="190"/>
      <c r="X7" s="191"/>
      <c r="Y7" s="78"/>
    </row>
    <row r="8" spans="1:27" x14ac:dyDescent="0.3">
      <c r="U8" s="78"/>
      <c r="V8" s="78"/>
      <c r="W8" s="78"/>
      <c r="X8" s="78"/>
      <c r="Y8" s="78"/>
    </row>
    <row r="9" spans="1:27" ht="62.4" x14ac:dyDescent="0.3">
      <c r="A9" s="115"/>
      <c r="B9" s="80" t="s">
        <v>7</v>
      </c>
      <c r="C9" s="80" t="s">
        <v>58</v>
      </c>
      <c r="D9" s="81" t="s">
        <v>47</v>
      </c>
      <c r="E9" s="80" t="s">
        <v>40</v>
      </c>
      <c r="F9" s="82"/>
      <c r="G9" s="83" t="s">
        <v>41</v>
      </c>
      <c r="H9" s="83"/>
      <c r="I9" s="83" t="s">
        <v>42</v>
      </c>
      <c r="J9" s="83"/>
      <c r="K9" s="83" t="s">
        <v>43</v>
      </c>
      <c r="L9" s="83"/>
      <c r="M9" s="83" t="s">
        <v>44</v>
      </c>
      <c r="N9" s="83"/>
      <c r="O9" s="83" t="s">
        <v>45</v>
      </c>
      <c r="P9" s="83"/>
      <c r="Q9" s="83" t="s">
        <v>46</v>
      </c>
      <c r="R9" s="83"/>
      <c r="S9" s="83"/>
      <c r="T9" s="83"/>
      <c r="U9" s="180" t="s">
        <v>38</v>
      </c>
      <c r="V9" s="181"/>
      <c r="W9" s="181"/>
      <c r="X9" s="182"/>
    </row>
    <row r="10" spans="1:27" ht="12.9" customHeight="1" x14ac:dyDescent="0.3">
      <c r="A10" s="115">
        <v>1</v>
      </c>
      <c r="B10" s="68" t="str">
        <f>'Wettkampf 1'!B10</f>
        <v>Terhalle Maria</v>
      </c>
      <c r="C10" s="68" t="str">
        <f>'Wettkampf 1'!C10</f>
        <v>Börger I</v>
      </c>
      <c r="D10" s="84"/>
      <c r="E10" s="85"/>
      <c r="F10" s="70">
        <f>IF(E10="x","0",D10)</f>
        <v>0</v>
      </c>
      <c r="G10" s="71">
        <f>IF(C10=$B$2,F10,0)</f>
        <v>0</v>
      </c>
      <c r="H10" s="71">
        <f>(IF(AND($E10="",$C10=$B$2),1,0))</f>
        <v>1</v>
      </c>
      <c r="I10" s="71">
        <f>IF($C10=$B$3,F10,0)</f>
        <v>0</v>
      </c>
      <c r="J10" s="71">
        <f>(IF(AND($E10="",$C10=$B$3),1,0))</f>
        <v>0</v>
      </c>
      <c r="K10" s="71">
        <f>IF($C10=$B$4,F10,0)</f>
        <v>0</v>
      </c>
      <c r="L10" s="71">
        <f>(IF(AND($E10="",$C10=$B$4),1,0))</f>
        <v>0</v>
      </c>
      <c r="M10" s="71">
        <f>IF($C10=$B$5,F10,0)</f>
        <v>0</v>
      </c>
      <c r="N10" s="71">
        <f>(IF(AND($E10="",$C10=$B$5),1,0))</f>
        <v>0</v>
      </c>
      <c r="O10" s="71">
        <f>IF($C10=$B$6,F10,0)</f>
        <v>0</v>
      </c>
      <c r="P10" s="71">
        <f>(IF(AND($E10="",$C10=$B$6),1,0))</f>
        <v>0</v>
      </c>
      <c r="Q10" s="71">
        <f>IF($C10=$B$7,F10,0)</f>
        <v>0</v>
      </c>
      <c r="R10" s="71">
        <f>(IF(AND($E10="",$C10=$B$7),1,0))</f>
        <v>0</v>
      </c>
      <c r="S10" s="71"/>
      <c r="T10" s="71"/>
      <c r="U10" s="86"/>
      <c r="V10" s="86"/>
      <c r="W10" s="86"/>
      <c r="X10" s="91">
        <f>U10+V10+W10</f>
        <v>0</v>
      </c>
      <c r="Y10" s="72">
        <f>IF(X10=D10,1,0)</f>
        <v>1</v>
      </c>
      <c r="Z10" s="72">
        <f>IF(X10=0,0,1)</f>
        <v>0</v>
      </c>
      <c r="AA10" s="90" t="str">
        <f>IF(Y10+Z10=2,"Korrekt","")</f>
        <v/>
      </c>
    </row>
    <row r="11" spans="1:27" ht="12.9" customHeight="1" x14ac:dyDescent="0.3">
      <c r="A11" s="115">
        <v>2</v>
      </c>
      <c r="B11" s="68" t="str">
        <f>'Wettkampf 1'!B11</f>
        <v>Kronabel Thea</v>
      </c>
      <c r="C11" s="68" t="str">
        <f>'Wettkampf 1'!C11</f>
        <v>Börger I</v>
      </c>
      <c r="D11" s="84"/>
      <c r="E11" s="85"/>
      <c r="F11" s="70">
        <f t="shared" ref="F11:F45" si="0">IF(E11="x","0",D11)</f>
        <v>0</v>
      </c>
      <c r="G11" s="71">
        <f t="shared" ref="G11:G45" si="1">IF(C11=$B$2,F11,0)</f>
        <v>0</v>
      </c>
      <c r="H11" s="71">
        <f t="shared" ref="H11:H45" si="2">(IF(AND($E11="",$C11=$B$2),1,0))</f>
        <v>1</v>
      </c>
      <c r="I11" s="71">
        <f t="shared" ref="I11:I45" si="3">IF($C11=$B$3,F11,0)</f>
        <v>0</v>
      </c>
      <c r="J11" s="71">
        <f t="shared" ref="J11:J45" si="4">(IF(AND($E11="",$C11=$B$3),1,0))</f>
        <v>0</v>
      </c>
      <c r="K11" s="71">
        <f t="shared" ref="K11:K45" si="5">IF($C11=$B$4,F11,0)</f>
        <v>0</v>
      </c>
      <c r="L11" s="71">
        <f t="shared" ref="L11:L45" si="6">(IF(AND($E11="",$C11=$B$4),1,0))</f>
        <v>0</v>
      </c>
      <c r="M11" s="71">
        <f t="shared" ref="M11:M45" si="7">IF($C11=$B$5,F11,0)</f>
        <v>0</v>
      </c>
      <c r="N11" s="71">
        <f t="shared" ref="N11:N45" si="8">(IF(AND($E11="",$C11=$B$5),1,0))</f>
        <v>0</v>
      </c>
      <c r="O11" s="71">
        <f t="shared" ref="O11:O45" si="9">IF($C11=$B$6,F11,0)</f>
        <v>0</v>
      </c>
      <c r="P11" s="71">
        <f t="shared" ref="P11:P45" si="10">(IF(AND($E11="",$C11=$B$6),1,0))</f>
        <v>0</v>
      </c>
      <c r="Q11" s="71">
        <f t="shared" ref="Q11:Q45" si="11">IF($C11=$B$7,F11,0)</f>
        <v>0</v>
      </c>
      <c r="R11" s="71">
        <f t="shared" ref="R11:R45" si="12">(IF(AND($E11="",$C11=$B$7),1,0))</f>
        <v>0</v>
      </c>
      <c r="S11" s="71"/>
      <c r="T11" s="71"/>
      <c r="U11" s="87"/>
      <c r="V11" s="87"/>
      <c r="W11" s="87"/>
      <c r="X11" s="92">
        <f t="shared" ref="X11:X45" si="13">U11+V11+W11</f>
        <v>0</v>
      </c>
      <c r="Y11" s="72">
        <f t="shared" ref="Y11:Y45" si="14">IF(X11=D11,1,0)</f>
        <v>1</v>
      </c>
      <c r="Z11" s="72">
        <f t="shared" ref="Z11:Z45" si="15">IF(X11=0,0,1)</f>
        <v>0</v>
      </c>
      <c r="AA11" s="90" t="str">
        <f t="shared" ref="AA11:AA45" si="16">IF(Y11+Z11=2,"Korrekt","")</f>
        <v/>
      </c>
    </row>
    <row r="12" spans="1:27" ht="12.9" customHeight="1" x14ac:dyDescent="0.3">
      <c r="A12" s="115">
        <v>3</v>
      </c>
      <c r="B12" s="68" t="str">
        <f>'Wettkampf 1'!B12</f>
        <v>Kossenjans Rita</v>
      </c>
      <c r="C12" s="68" t="str">
        <f>'Wettkampf 1'!C12</f>
        <v>Börger I</v>
      </c>
      <c r="D12" s="84"/>
      <c r="E12" s="85"/>
      <c r="F12" s="70">
        <f t="shared" si="0"/>
        <v>0</v>
      </c>
      <c r="G12" s="71">
        <f t="shared" si="1"/>
        <v>0</v>
      </c>
      <c r="H12" s="71">
        <f t="shared" si="2"/>
        <v>1</v>
      </c>
      <c r="I12" s="71">
        <f t="shared" si="3"/>
        <v>0</v>
      </c>
      <c r="J12" s="71">
        <f t="shared" si="4"/>
        <v>0</v>
      </c>
      <c r="K12" s="71">
        <f t="shared" si="5"/>
        <v>0</v>
      </c>
      <c r="L12" s="71">
        <f t="shared" si="6"/>
        <v>0</v>
      </c>
      <c r="M12" s="71">
        <f t="shared" si="7"/>
        <v>0</v>
      </c>
      <c r="N12" s="71">
        <f t="shared" si="8"/>
        <v>0</v>
      </c>
      <c r="O12" s="71">
        <f t="shared" si="9"/>
        <v>0</v>
      </c>
      <c r="P12" s="71">
        <f t="shared" si="10"/>
        <v>0</v>
      </c>
      <c r="Q12" s="71">
        <f t="shared" si="11"/>
        <v>0</v>
      </c>
      <c r="R12" s="71">
        <f t="shared" si="12"/>
        <v>0</v>
      </c>
      <c r="S12" s="71"/>
      <c r="T12" s="71"/>
      <c r="U12" s="87"/>
      <c r="V12" s="87"/>
      <c r="W12" s="87"/>
      <c r="X12" s="92">
        <f t="shared" si="13"/>
        <v>0</v>
      </c>
      <c r="Y12" s="72">
        <f t="shared" si="14"/>
        <v>1</v>
      </c>
      <c r="Z12" s="72">
        <f t="shared" si="15"/>
        <v>0</v>
      </c>
      <c r="AA12" s="90" t="str">
        <f t="shared" si="16"/>
        <v/>
      </c>
    </row>
    <row r="13" spans="1:27" ht="12.9" customHeight="1" x14ac:dyDescent="0.3">
      <c r="A13" s="115">
        <v>4</v>
      </c>
      <c r="B13" s="68" t="str">
        <f>'Wettkampf 1'!B13</f>
        <v>Lammers Eva</v>
      </c>
      <c r="C13" s="68" t="str">
        <f>'Wettkampf 1'!C13</f>
        <v>Börger I</v>
      </c>
      <c r="D13" s="84"/>
      <c r="E13" s="85"/>
      <c r="F13" s="70">
        <f t="shared" si="0"/>
        <v>0</v>
      </c>
      <c r="G13" s="71">
        <f t="shared" si="1"/>
        <v>0</v>
      </c>
      <c r="H13" s="71">
        <f t="shared" si="2"/>
        <v>1</v>
      </c>
      <c r="I13" s="71">
        <f t="shared" si="3"/>
        <v>0</v>
      </c>
      <c r="J13" s="71">
        <f t="shared" si="4"/>
        <v>0</v>
      </c>
      <c r="K13" s="71">
        <f t="shared" si="5"/>
        <v>0</v>
      </c>
      <c r="L13" s="71">
        <f t="shared" si="6"/>
        <v>0</v>
      </c>
      <c r="M13" s="71">
        <f t="shared" si="7"/>
        <v>0</v>
      </c>
      <c r="N13" s="71">
        <f t="shared" si="8"/>
        <v>0</v>
      </c>
      <c r="O13" s="71">
        <f t="shared" si="9"/>
        <v>0</v>
      </c>
      <c r="P13" s="71">
        <f t="shared" si="10"/>
        <v>0</v>
      </c>
      <c r="Q13" s="71">
        <f t="shared" si="11"/>
        <v>0</v>
      </c>
      <c r="R13" s="71">
        <f t="shared" si="12"/>
        <v>0</v>
      </c>
      <c r="S13" s="71"/>
      <c r="T13" s="71"/>
      <c r="U13" s="87"/>
      <c r="V13" s="87"/>
      <c r="W13" s="87"/>
      <c r="X13" s="92">
        <f t="shared" si="13"/>
        <v>0</v>
      </c>
      <c r="Y13" s="72">
        <f t="shared" si="14"/>
        <v>1</v>
      </c>
      <c r="Z13" s="72">
        <f t="shared" si="15"/>
        <v>0</v>
      </c>
      <c r="AA13" s="90" t="str">
        <f t="shared" si="16"/>
        <v/>
      </c>
    </row>
    <row r="14" spans="1:27" ht="12.9" customHeight="1" x14ac:dyDescent="0.3">
      <c r="A14" s="115">
        <v>5</v>
      </c>
      <c r="B14" s="68" t="str">
        <f>'Wettkampf 1'!B14</f>
        <v>Korten Monika</v>
      </c>
      <c r="C14" s="68" t="str">
        <f>'Wettkampf 1'!C14</f>
        <v>Börger I</v>
      </c>
      <c r="D14" s="84"/>
      <c r="E14" s="85" t="s">
        <v>39</v>
      </c>
      <c r="F14" s="70" t="str">
        <f t="shared" si="0"/>
        <v>0</v>
      </c>
      <c r="G14" s="71" t="str">
        <f t="shared" si="1"/>
        <v>0</v>
      </c>
      <c r="H14" s="71">
        <f t="shared" si="2"/>
        <v>0</v>
      </c>
      <c r="I14" s="71">
        <f t="shared" si="3"/>
        <v>0</v>
      </c>
      <c r="J14" s="71">
        <f t="shared" si="4"/>
        <v>0</v>
      </c>
      <c r="K14" s="71">
        <f t="shared" si="5"/>
        <v>0</v>
      </c>
      <c r="L14" s="71">
        <f t="shared" si="6"/>
        <v>0</v>
      </c>
      <c r="M14" s="71">
        <f t="shared" si="7"/>
        <v>0</v>
      </c>
      <c r="N14" s="71">
        <f t="shared" si="8"/>
        <v>0</v>
      </c>
      <c r="O14" s="71">
        <f t="shared" si="9"/>
        <v>0</v>
      </c>
      <c r="P14" s="71">
        <f t="shared" si="10"/>
        <v>0</v>
      </c>
      <c r="Q14" s="71">
        <f t="shared" si="11"/>
        <v>0</v>
      </c>
      <c r="R14" s="71">
        <f t="shared" si="12"/>
        <v>0</v>
      </c>
      <c r="S14" s="71"/>
      <c r="T14" s="71"/>
      <c r="U14" s="87"/>
      <c r="V14" s="87"/>
      <c r="W14" s="87"/>
      <c r="X14" s="92">
        <f t="shared" si="13"/>
        <v>0</v>
      </c>
      <c r="Y14" s="72">
        <f t="shared" si="14"/>
        <v>1</v>
      </c>
      <c r="Z14" s="72">
        <f t="shared" si="15"/>
        <v>0</v>
      </c>
      <c r="AA14" s="90" t="str">
        <f t="shared" si="16"/>
        <v/>
      </c>
    </row>
    <row r="15" spans="1:27" ht="12.9" customHeight="1" x14ac:dyDescent="0.3">
      <c r="A15" s="115">
        <v>6</v>
      </c>
      <c r="B15" s="68" t="str">
        <f>'Wettkampf 1'!B15</f>
        <v>Hackmann Irmgard</v>
      </c>
      <c r="C15" s="68" t="str">
        <f>'Wettkampf 1'!C15</f>
        <v>Lorup I</v>
      </c>
      <c r="D15" s="84"/>
      <c r="E15" s="85" t="s">
        <v>39</v>
      </c>
      <c r="F15" s="70" t="str">
        <f t="shared" si="0"/>
        <v>0</v>
      </c>
      <c r="G15" s="71">
        <f t="shared" si="1"/>
        <v>0</v>
      </c>
      <c r="H15" s="71">
        <f t="shared" si="2"/>
        <v>0</v>
      </c>
      <c r="I15" s="71" t="str">
        <f t="shared" si="3"/>
        <v>0</v>
      </c>
      <c r="J15" s="71">
        <f t="shared" si="4"/>
        <v>0</v>
      </c>
      <c r="K15" s="71">
        <f t="shared" si="5"/>
        <v>0</v>
      </c>
      <c r="L15" s="71">
        <f t="shared" si="6"/>
        <v>0</v>
      </c>
      <c r="M15" s="71">
        <f t="shared" si="7"/>
        <v>0</v>
      </c>
      <c r="N15" s="71">
        <f t="shared" si="8"/>
        <v>0</v>
      </c>
      <c r="O15" s="71">
        <f t="shared" si="9"/>
        <v>0</v>
      </c>
      <c r="P15" s="71">
        <f t="shared" si="10"/>
        <v>0</v>
      </c>
      <c r="Q15" s="71">
        <f t="shared" si="11"/>
        <v>0</v>
      </c>
      <c r="R15" s="71">
        <f t="shared" si="12"/>
        <v>0</v>
      </c>
      <c r="S15" s="71"/>
      <c r="T15" s="71"/>
      <c r="U15" s="87"/>
      <c r="V15" s="87"/>
      <c r="W15" s="87"/>
      <c r="X15" s="92">
        <f t="shared" si="13"/>
        <v>0</v>
      </c>
      <c r="Y15" s="72">
        <f t="shared" si="14"/>
        <v>1</v>
      </c>
      <c r="Z15" s="72">
        <f t="shared" si="15"/>
        <v>0</v>
      </c>
      <c r="AA15" s="90" t="str">
        <f t="shared" si="16"/>
        <v/>
      </c>
    </row>
    <row r="16" spans="1:27" ht="12.9" customHeight="1" x14ac:dyDescent="0.3">
      <c r="A16" s="115">
        <v>7</v>
      </c>
      <c r="B16" s="68" t="str">
        <f>'Wettkampf 1'!B16</f>
        <v>Gerdes Angela</v>
      </c>
      <c r="C16" s="68" t="str">
        <f>'Wettkampf 1'!C16</f>
        <v>Lorup I</v>
      </c>
      <c r="D16" s="84"/>
      <c r="E16" s="85"/>
      <c r="F16" s="70">
        <f t="shared" si="0"/>
        <v>0</v>
      </c>
      <c r="G16" s="71">
        <f t="shared" si="1"/>
        <v>0</v>
      </c>
      <c r="H16" s="71">
        <f t="shared" si="2"/>
        <v>0</v>
      </c>
      <c r="I16" s="71">
        <f t="shared" si="3"/>
        <v>0</v>
      </c>
      <c r="J16" s="71">
        <f t="shared" si="4"/>
        <v>1</v>
      </c>
      <c r="K16" s="71">
        <f t="shared" si="5"/>
        <v>0</v>
      </c>
      <c r="L16" s="71">
        <f t="shared" si="6"/>
        <v>0</v>
      </c>
      <c r="M16" s="71">
        <f t="shared" si="7"/>
        <v>0</v>
      </c>
      <c r="N16" s="71">
        <f t="shared" si="8"/>
        <v>0</v>
      </c>
      <c r="O16" s="71">
        <f t="shared" si="9"/>
        <v>0</v>
      </c>
      <c r="P16" s="71">
        <f t="shared" si="10"/>
        <v>0</v>
      </c>
      <c r="Q16" s="71">
        <f t="shared" si="11"/>
        <v>0</v>
      </c>
      <c r="R16" s="71">
        <f t="shared" si="12"/>
        <v>0</v>
      </c>
      <c r="S16" s="71"/>
      <c r="T16" s="71"/>
      <c r="U16" s="87"/>
      <c r="V16" s="87"/>
      <c r="W16" s="87"/>
      <c r="X16" s="92">
        <f t="shared" si="13"/>
        <v>0</v>
      </c>
      <c r="Y16" s="72">
        <f t="shared" si="14"/>
        <v>1</v>
      </c>
      <c r="Z16" s="72">
        <f t="shared" si="15"/>
        <v>0</v>
      </c>
      <c r="AA16" s="90" t="str">
        <f t="shared" si="16"/>
        <v/>
      </c>
    </row>
    <row r="17" spans="1:27" ht="12.9" customHeight="1" x14ac:dyDescent="0.3">
      <c r="A17" s="115">
        <v>8</v>
      </c>
      <c r="B17" s="68" t="str">
        <f>'Wettkampf 1'!B17</f>
        <v>Lindemann Helga</v>
      </c>
      <c r="C17" s="68" t="str">
        <f>'Wettkampf 1'!C17</f>
        <v>Lorup I</v>
      </c>
      <c r="D17" s="84"/>
      <c r="E17" s="85"/>
      <c r="F17" s="70">
        <f t="shared" si="0"/>
        <v>0</v>
      </c>
      <c r="G17" s="71">
        <f t="shared" si="1"/>
        <v>0</v>
      </c>
      <c r="H17" s="71">
        <f t="shared" si="2"/>
        <v>0</v>
      </c>
      <c r="I17" s="71">
        <f t="shared" si="3"/>
        <v>0</v>
      </c>
      <c r="J17" s="71">
        <f t="shared" si="4"/>
        <v>1</v>
      </c>
      <c r="K17" s="71">
        <f t="shared" si="5"/>
        <v>0</v>
      </c>
      <c r="L17" s="71">
        <f t="shared" si="6"/>
        <v>0</v>
      </c>
      <c r="M17" s="71">
        <f t="shared" si="7"/>
        <v>0</v>
      </c>
      <c r="N17" s="71">
        <f t="shared" si="8"/>
        <v>0</v>
      </c>
      <c r="O17" s="71">
        <f t="shared" si="9"/>
        <v>0</v>
      </c>
      <c r="P17" s="71">
        <f t="shared" si="10"/>
        <v>0</v>
      </c>
      <c r="Q17" s="71">
        <f t="shared" si="11"/>
        <v>0</v>
      </c>
      <c r="R17" s="71">
        <f t="shared" si="12"/>
        <v>0</v>
      </c>
      <c r="S17" s="71"/>
      <c r="T17" s="71"/>
      <c r="U17" s="87"/>
      <c r="V17" s="87"/>
      <c r="W17" s="87"/>
      <c r="X17" s="92">
        <f t="shared" si="13"/>
        <v>0</v>
      </c>
      <c r="Y17" s="72">
        <f t="shared" si="14"/>
        <v>1</v>
      </c>
      <c r="Z17" s="72">
        <f t="shared" si="15"/>
        <v>0</v>
      </c>
      <c r="AA17" s="90" t="str">
        <f t="shared" si="16"/>
        <v/>
      </c>
    </row>
    <row r="18" spans="1:27" ht="12.9" customHeight="1" x14ac:dyDescent="0.3">
      <c r="A18" s="115">
        <v>9</v>
      </c>
      <c r="B18" s="68" t="str">
        <f>'Wettkampf 1'!B18</f>
        <v>Hüntelmann Agnes</v>
      </c>
      <c r="C18" s="68" t="str">
        <f>'Wettkampf 1'!C18</f>
        <v>Lahn I</v>
      </c>
      <c r="D18" s="84"/>
      <c r="E18" s="85"/>
      <c r="F18" s="70">
        <f t="shared" si="0"/>
        <v>0</v>
      </c>
      <c r="G18" s="71">
        <f t="shared" si="1"/>
        <v>0</v>
      </c>
      <c r="H18" s="71">
        <f t="shared" si="2"/>
        <v>0</v>
      </c>
      <c r="I18" s="71">
        <f t="shared" si="3"/>
        <v>0</v>
      </c>
      <c r="J18" s="71">
        <f t="shared" si="4"/>
        <v>0</v>
      </c>
      <c r="K18" s="71">
        <f t="shared" si="5"/>
        <v>0</v>
      </c>
      <c r="L18" s="71">
        <f t="shared" si="6"/>
        <v>1</v>
      </c>
      <c r="M18" s="71">
        <f t="shared" si="7"/>
        <v>0</v>
      </c>
      <c r="N18" s="71">
        <f t="shared" si="8"/>
        <v>0</v>
      </c>
      <c r="O18" s="71">
        <f t="shared" si="9"/>
        <v>0</v>
      </c>
      <c r="P18" s="71">
        <f t="shared" si="10"/>
        <v>0</v>
      </c>
      <c r="Q18" s="71">
        <f t="shared" si="11"/>
        <v>0</v>
      </c>
      <c r="R18" s="71">
        <f t="shared" si="12"/>
        <v>0</v>
      </c>
      <c r="S18" s="71"/>
      <c r="T18" s="71"/>
      <c r="U18" s="87"/>
      <c r="V18" s="87"/>
      <c r="W18" s="87"/>
      <c r="X18" s="92">
        <f t="shared" si="13"/>
        <v>0</v>
      </c>
      <c r="Y18" s="72">
        <f t="shared" si="14"/>
        <v>1</v>
      </c>
      <c r="Z18" s="72">
        <f t="shared" si="15"/>
        <v>0</v>
      </c>
      <c r="AA18" s="90" t="str">
        <f t="shared" si="16"/>
        <v/>
      </c>
    </row>
    <row r="19" spans="1:27" ht="12.9" customHeight="1" x14ac:dyDescent="0.3">
      <c r="A19" s="115">
        <v>10</v>
      </c>
      <c r="B19" s="68" t="str">
        <f>'Wettkampf 1'!B19</f>
        <v>Benten Waltraud</v>
      </c>
      <c r="C19" s="68" t="str">
        <f>'Wettkampf 1'!C19</f>
        <v>Lahn I</v>
      </c>
      <c r="D19" s="84"/>
      <c r="E19" s="85"/>
      <c r="F19" s="70">
        <f t="shared" si="0"/>
        <v>0</v>
      </c>
      <c r="G19" s="71">
        <f t="shared" si="1"/>
        <v>0</v>
      </c>
      <c r="H19" s="71">
        <f t="shared" si="2"/>
        <v>0</v>
      </c>
      <c r="I19" s="71">
        <f t="shared" si="3"/>
        <v>0</v>
      </c>
      <c r="J19" s="71">
        <f t="shared" si="4"/>
        <v>0</v>
      </c>
      <c r="K19" s="71">
        <f t="shared" si="5"/>
        <v>0</v>
      </c>
      <c r="L19" s="71">
        <f t="shared" si="6"/>
        <v>1</v>
      </c>
      <c r="M19" s="71">
        <f t="shared" si="7"/>
        <v>0</v>
      </c>
      <c r="N19" s="71">
        <f t="shared" si="8"/>
        <v>0</v>
      </c>
      <c r="O19" s="71">
        <f t="shared" si="9"/>
        <v>0</v>
      </c>
      <c r="P19" s="71">
        <f t="shared" si="10"/>
        <v>0</v>
      </c>
      <c r="Q19" s="71">
        <f t="shared" si="11"/>
        <v>0</v>
      </c>
      <c r="R19" s="71">
        <f t="shared" si="12"/>
        <v>0</v>
      </c>
      <c r="S19" s="71"/>
      <c r="T19" s="71"/>
      <c r="U19" s="87"/>
      <c r="V19" s="87"/>
      <c r="W19" s="87"/>
      <c r="X19" s="92">
        <f t="shared" si="13"/>
        <v>0</v>
      </c>
      <c r="Y19" s="72">
        <f t="shared" si="14"/>
        <v>1</v>
      </c>
      <c r="Z19" s="72">
        <f t="shared" si="15"/>
        <v>0</v>
      </c>
      <c r="AA19" s="90" t="str">
        <f t="shared" si="16"/>
        <v/>
      </c>
    </row>
    <row r="20" spans="1:27" ht="12.9" customHeight="1" x14ac:dyDescent="0.3">
      <c r="A20" s="115">
        <v>11</v>
      </c>
      <c r="B20" s="68" t="str">
        <f>'Wettkampf 1'!B20</f>
        <v>Bröker Karin</v>
      </c>
      <c r="C20" s="68" t="str">
        <f>'Wettkampf 1'!C20</f>
        <v>Lahn I</v>
      </c>
      <c r="D20" s="84"/>
      <c r="E20" s="85" t="s">
        <v>39</v>
      </c>
      <c r="F20" s="70" t="str">
        <f t="shared" si="0"/>
        <v>0</v>
      </c>
      <c r="G20" s="71">
        <f t="shared" si="1"/>
        <v>0</v>
      </c>
      <c r="H20" s="71">
        <f t="shared" si="2"/>
        <v>0</v>
      </c>
      <c r="I20" s="71">
        <f t="shared" si="3"/>
        <v>0</v>
      </c>
      <c r="J20" s="71">
        <f t="shared" si="4"/>
        <v>0</v>
      </c>
      <c r="K20" s="71" t="str">
        <f t="shared" si="5"/>
        <v>0</v>
      </c>
      <c r="L20" s="71">
        <f t="shared" si="6"/>
        <v>0</v>
      </c>
      <c r="M20" s="71">
        <f t="shared" si="7"/>
        <v>0</v>
      </c>
      <c r="N20" s="71">
        <f t="shared" si="8"/>
        <v>0</v>
      </c>
      <c r="O20" s="71">
        <f t="shared" si="9"/>
        <v>0</v>
      </c>
      <c r="P20" s="71">
        <f t="shared" si="10"/>
        <v>0</v>
      </c>
      <c r="Q20" s="71">
        <f t="shared" si="11"/>
        <v>0</v>
      </c>
      <c r="R20" s="71">
        <f t="shared" si="12"/>
        <v>0</v>
      </c>
      <c r="S20" s="71"/>
      <c r="T20" s="71"/>
      <c r="U20" s="87"/>
      <c r="V20" s="87"/>
      <c r="W20" s="87"/>
      <c r="X20" s="92">
        <f t="shared" si="13"/>
        <v>0</v>
      </c>
      <c r="Y20" s="72">
        <f t="shared" si="14"/>
        <v>1</v>
      </c>
      <c r="Z20" s="72">
        <f t="shared" si="15"/>
        <v>0</v>
      </c>
      <c r="AA20" s="90" t="str">
        <f t="shared" si="16"/>
        <v/>
      </c>
    </row>
    <row r="21" spans="1:27" ht="12.9" customHeight="1" x14ac:dyDescent="0.3">
      <c r="A21" s="115">
        <v>12</v>
      </c>
      <c r="B21" s="68" t="str">
        <f>'Wettkampf 1'!B21</f>
        <v>Thyen Kerstin</v>
      </c>
      <c r="C21" s="68" t="str">
        <f>'Wettkampf 1'!C21</f>
        <v>Lahn I</v>
      </c>
      <c r="D21" s="84"/>
      <c r="E21" s="85" t="s">
        <v>39</v>
      </c>
      <c r="F21" s="70" t="str">
        <f t="shared" si="0"/>
        <v>0</v>
      </c>
      <c r="G21" s="71">
        <f t="shared" si="1"/>
        <v>0</v>
      </c>
      <c r="H21" s="71">
        <f t="shared" si="2"/>
        <v>0</v>
      </c>
      <c r="I21" s="71">
        <f t="shared" si="3"/>
        <v>0</v>
      </c>
      <c r="J21" s="71">
        <f t="shared" si="4"/>
        <v>0</v>
      </c>
      <c r="K21" s="71" t="str">
        <f t="shared" si="5"/>
        <v>0</v>
      </c>
      <c r="L21" s="71">
        <f t="shared" si="6"/>
        <v>0</v>
      </c>
      <c r="M21" s="71">
        <f t="shared" si="7"/>
        <v>0</v>
      </c>
      <c r="N21" s="71">
        <f t="shared" si="8"/>
        <v>0</v>
      </c>
      <c r="O21" s="71">
        <f t="shared" si="9"/>
        <v>0</v>
      </c>
      <c r="P21" s="71">
        <f t="shared" si="10"/>
        <v>0</v>
      </c>
      <c r="Q21" s="71">
        <f t="shared" si="11"/>
        <v>0</v>
      </c>
      <c r="R21" s="71">
        <f t="shared" si="12"/>
        <v>0</v>
      </c>
      <c r="S21" s="71"/>
      <c r="T21" s="71"/>
      <c r="U21" s="87"/>
      <c r="V21" s="87"/>
      <c r="W21" s="87"/>
      <c r="X21" s="92">
        <f t="shared" si="13"/>
        <v>0</v>
      </c>
      <c r="Y21" s="72">
        <f t="shared" si="14"/>
        <v>1</v>
      </c>
      <c r="Z21" s="72">
        <f t="shared" si="15"/>
        <v>0</v>
      </c>
      <c r="AA21" s="90" t="str">
        <f t="shared" si="16"/>
        <v/>
      </c>
    </row>
    <row r="22" spans="1:27" ht="12.9" customHeight="1" x14ac:dyDescent="0.3">
      <c r="A22" s="115">
        <v>13</v>
      </c>
      <c r="B22" s="68" t="str">
        <f>'Wettkampf 1'!B22</f>
        <v>Rehorst Marita</v>
      </c>
      <c r="C22" s="68" t="str">
        <f>'Wettkampf 1'!C22</f>
        <v>Werlte II</v>
      </c>
      <c r="D22" s="84"/>
      <c r="E22" s="85"/>
      <c r="F22" s="70">
        <f t="shared" si="0"/>
        <v>0</v>
      </c>
      <c r="G22" s="71">
        <f t="shared" si="1"/>
        <v>0</v>
      </c>
      <c r="H22" s="71">
        <f t="shared" si="2"/>
        <v>0</v>
      </c>
      <c r="I22" s="71">
        <f t="shared" si="3"/>
        <v>0</v>
      </c>
      <c r="J22" s="71">
        <f t="shared" si="4"/>
        <v>0</v>
      </c>
      <c r="K22" s="71">
        <f t="shared" si="5"/>
        <v>0</v>
      </c>
      <c r="L22" s="71">
        <f t="shared" si="6"/>
        <v>0</v>
      </c>
      <c r="M22" s="71">
        <f t="shared" si="7"/>
        <v>0</v>
      </c>
      <c r="N22" s="71">
        <f t="shared" si="8"/>
        <v>1</v>
      </c>
      <c r="O22" s="71">
        <f t="shared" si="9"/>
        <v>0</v>
      </c>
      <c r="P22" s="71">
        <f t="shared" si="10"/>
        <v>0</v>
      </c>
      <c r="Q22" s="71">
        <f t="shared" si="11"/>
        <v>0</v>
      </c>
      <c r="R22" s="71">
        <f t="shared" si="12"/>
        <v>0</v>
      </c>
      <c r="S22" s="71"/>
      <c r="T22" s="71"/>
      <c r="U22" s="87"/>
      <c r="V22" s="87"/>
      <c r="W22" s="87"/>
      <c r="X22" s="92">
        <f t="shared" si="13"/>
        <v>0</v>
      </c>
      <c r="Y22" s="72">
        <f t="shared" si="14"/>
        <v>1</v>
      </c>
      <c r="Z22" s="72">
        <f t="shared" si="15"/>
        <v>0</v>
      </c>
      <c r="AA22" s="90" t="str">
        <f t="shared" si="16"/>
        <v/>
      </c>
    </row>
    <row r="23" spans="1:27" ht="12.9" customHeight="1" x14ac:dyDescent="0.3">
      <c r="A23" s="115">
        <v>14</v>
      </c>
      <c r="B23" s="68" t="str">
        <f>'Wettkampf 1'!B23</f>
        <v>Deitermann Erika</v>
      </c>
      <c r="C23" s="68" t="str">
        <f>'Wettkampf 1'!C23</f>
        <v>Werlte II</v>
      </c>
      <c r="D23" s="84"/>
      <c r="E23" s="85"/>
      <c r="F23" s="70">
        <f t="shared" si="0"/>
        <v>0</v>
      </c>
      <c r="G23" s="71">
        <f t="shared" si="1"/>
        <v>0</v>
      </c>
      <c r="H23" s="71">
        <f t="shared" si="2"/>
        <v>0</v>
      </c>
      <c r="I23" s="71">
        <f t="shared" si="3"/>
        <v>0</v>
      </c>
      <c r="J23" s="71">
        <f t="shared" si="4"/>
        <v>0</v>
      </c>
      <c r="K23" s="71">
        <f t="shared" si="5"/>
        <v>0</v>
      </c>
      <c r="L23" s="71">
        <f t="shared" si="6"/>
        <v>0</v>
      </c>
      <c r="M23" s="71">
        <f t="shared" si="7"/>
        <v>0</v>
      </c>
      <c r="N23" s="71">
        <f t="shared" si="8"/>
        <v>1</v>
      </c>
      <c r="O23" s="71">
        <f t="shared" si="9"/>
        <v>0</v>
      </c>
      <c r="P23" s="71">
        <f t="shared" si="10"/>
        <v>0</v>
      </c>
      <c r="Q23" s="71">
        <f t="shared" si="11"/>
        <v>0</v>
      </c>
      <c r="R23" s="71">
        <f t="shared" si="12"/>
        <v>0</v>
      </c>
      <c r="S23" s="71"/>
      <c r="T23" s="71"/>
      <c r="U23" s="87"/>
      <c r="V23" s="87"/>
      <c r="W23" s="87"/>
      <c r="X23" s="92">
        <f t="shared" si="13"/>
        <v>0</v>
      </c>
      <c r="Y23" s="72">
        <f t="shared" si="14"/>
        <v>1</v>
      </c>
      <c r="Z23" s="72">
        <f t="shared" si="15"/>
        <v>0</v>
      </c>
      <c r="AA23" s="90" t="str">
        <f t="shared" si="16"/>
        <v/>
      </c>
    </row>
    <row r="24" spans="1:27" ht="12.9" customHeight="1" x14ac:dyDescent="0.3">
      <c r="A24" s="115">
        <v>15</v>
      </c>
      <c r="B24" s="68" t="str">
        <f>'Wettkampf 1'!B24</f>
        <v>Kensinger Elvira</v>
      </c>
      <c r="C24" s="68" t="str">
        <f>'Wettkampf 1'!C24</f>
        <v>Werlte II</v>
      </c>
      <c r="D24" s="84"/>
      <c r="E24" s="85"/>
      <c r="F24" s="70">
        <f t="shared" si="0"/>
        <v>0</v>
      </c>
      <c r="G24" s="71">
        <f t="shared" si="1"/>
        <v>0</v>
      </c>
      <c r="H24" s="71">
        <f t="shared" si="2"/>
        <v>0</v>
      </c>
      <c r="I24" s="71">
        <f t="shared" si="3"/>
        <v>0</v>
      </c>
      <c r="J24" s="71">
        <f t="shared" si="4"/>
        <v>0</v>
      </c>
      <c r="K24" s="71">
        <f t="shared" si="5"/>
        <v>0</v>
      </c>
      <c r="L24" s="71">
        <f t="shared" si="6"/>
        <v>0</v>
      </c>
      <c r="M24" s="71">
        <f t="shared" si="7"/>
        <v>0</v>
      </c>
      <c r="N24" s="71">
        <f t="shared" si="8"/>
        <v>1</v>
      </c>
      <c r="O24" s="71">
        <f t="shared" si="9"/>
        <v>0</v>
      </c>
      <c r="P24" s="71">
        <f t="shared" si="10"/>
        <v>0</v>
      </c>
      <c r="Q24" s="71">
        <f t="shared" si="11"/>
        <v>0</v>
      </c>
      <c r="R24" s="71">
        <f t="shared" si="12"/>
        <v>0</v>
      </c>
      <c r="S24" s="71"/>
      <c r="T24" s="71"/>
      <c r="U24" s="87"/>
      <c r="V24" s="87"/>
      <c r="W24" s="87"/>
      <c r="X24" s="92">
        <f t="shared" si="13"/>
        <v>0</v>
      </c>
      <c r="Y24" s="72">
        <f t="shared" si="14"/>
        <v>1</v>
      </c>
      <c r="Z24" s="72">
        <f t="shared" si="15"/>
        <v>0</v>
      </c>
      <c r="AA24" s="90" t="str">
        <f t="shared" si="16"/>
        <v/>
      </c>
    </row>
    <row r="25" spans="1:27" ht="12.9" customHeight="1" x14ac:dyDescent="0.3">
      <c r="A25" s="115">
        <v>16</v>
      </c>
      <c r="B25" s="68" t="str">
        <f>'Wettkampf 1'!B25</f>
        <v>Freitag Silvia</v>
      </c>
      <c r="C25" s="68" t="str">
        <f>'Wettkampf 1'!C25</f>
        <v>Werlte II</v>
      </c>
      <c r="D25" s="84"/>
      <c r="E25" s="85"/>
      <c r="F25" s="70">
        <f t="shared" si="0"/>
        <v>0</v>
      </c>
      <c r="G25" s="71">
        <f t="shared" si="1"/>
        <v>0</v>
      </c>
      <c r="H25" s="71">
        <f t="shared" si="2"/>
        <v>0</v>
      </c>
      <c r="I25" s="71">
        <f t="shared" si="3"/>
        <v>0</v>
      </c>
      <c r="J25" s="71">
        <f t="shared" si="4"/>
        <v>0</v>
      </c>
      <c r="K25" s="71">
        <f t="shared" si="5"/>
        <v>0</v>
      </c>
      <c r="L25" s="71">
        <f t="shared" si="6"/>
        <v>0</v>
      </c>
      <c r="M25" s="71">
        <f t="shared" si="7"/>
        <v>0</v>
      </c>
      <c r="N25" s="71">
        <f t="shared" si="8"/>
        <v>1</v>
      </c>
      <c r="O25" s="71">
        <f t="shared" si="9"/>
        <v>0</v>
      </c>
      <c r="P25" s="71">
        <f t="shared" si="10"/>
        <v>0</v>
      </c>
      <c r="Q25" s="71">
        <f t="shared" si="11"/>
        <v>0</v>
      </c>
      <c r="R25" s="71">
        <f t="shared" si="12"/>
        <v>0</v>
      </c>
      <c r="S25" s="71"/>
      <c r="T25" s="71"/>
      <c r="U25" s="87"/>
      <c r="V25" s="87"/>
      <c r="W25" s="87"/>
      <c r="X25" s="92">
        <f t="shared" si="13"/>
        <v>0</v>
      </c>
      <c r="Y25" s="72">
        <f t="shared" si="14"/>
        <v>1</v>
      </c>
      <c r="Z25" s="72">
        <f t="shared" si="15"/>
        <v>0</v>
      </c>
      <c r="AA25" s="90" t="str">
        <f t="shared" si="16"/>
        <v/>
      </c>
    </row>
    <row r="26" spans="1:27" ht="12.9" customHeight="1" x14ac:dyDescent="0.3">
      <c r="A26" s="115">
        <v>17</v>
      </c>
      <c r="B26" s="68" t="str">
        <f>'Wettkampf 1'!B26</f>
        <v>Büter Maria</v>
      </c>
      <c r="C26" s="68" t="str">
        <f>'Wettkampf 1'!C26</f>
        <v>Werlte II</v>
      </c>
      <c r="D26" s="84"/>
      <c r="E26" s="85" t="s">
        <v>39</v>
      </c>
      <c r="F26" s="70" t="str">
        <f t="shared" si="0"/>
        <v>0</v>
      </c>
      <c r="G26" s="71">
        <f t="shared" si="1"/>
        <v>0</v>
      </c>
      <c r="H26" s="71">
        <f t="shared" si="2"/>
        <v>0</v>
      </c>
      <c r="I26" s="71">
        <f t="shared" si="3"/>
        <v>0</v>
      </c>
      <c r="J26" s="71">
        <f t="shared" si="4"/>
        <v>0</v>
      </c>
      <c r="K26" s="71">
        <f t="shared" si="5"/>
        <v>0</v>
      </c>
      <c r="L26" s="71">
        <f t="shared" si="6"/>
        <v>0</v>
      </c>
      <c r="M26" s="71" t="str">
        <f t="shared" si="7"/>
        <v>0</v>
      </c>
      <c r="N26" s="71">
        <f t="shared" si="8"/>
        <v>0</v>
      </c>
      <c r="O26" s="71">
        <f t="shared" si="9"/>
        <v>0</v>
      </c>
      <c r="P26" s="71">
        <f t="shared" si="10"/>
        <v>0</v>
      </c>
      <c r="Q26" s="71">
        <f t="shared" si="11"/>
        <v>0</v>
      </c>
      <c r="R26" s="71">
        <f t="shared" si="12"/>
        <v>0</v>
      </c>
      <c r="S26" s="71"/>
      <c r="T26" s="71"/>
      <c r="U26" s="87"/>
      <c r="V26" s="87"/>
      <c r="W26" s="87"/>
      <c r="X26" s="92">
        <f t="shared" si="13"/>
        <v>0</v>
      </c>
      <c r="Y26" s="72">
        <f t="shared" si="14"/>
        <v>1</v>
      </c>
      <c r="Z26" s="72">
        <f t="shared" si="15"/>
        <v>0</v>
      </c>
      <c r="AA26" s="90" t="str">
        <f t="shared" si="16"/>
        <v/>
      </c>
    </row>
    <row r="27" spans="1:27" ht="12.9" customHeight="1" x14ac:dyDescent="0.3">
      <c r="A27" s="115">
        <v>18</v>
      </c>
      <c r="B27" s="68" t="str">
        <f>'Wettkampf 1'!B27</f>
        <v>Grote Annelen</v>
      </c>
      <c r="C27" s="68" t="str">
        <f>'Wettkampf 1'!C27</f>
        <v>Neubörger I</v>
      </c>
      <c r="D27" s="84"/>
      <c r="E27" s="85" t="s">
        <v>39</v>
      </c>
      <c r="F27" s="70" t="str">
        <f t="shared" si="0"/>
        <v>0</v>
      </c>
      <c r="G27" s="71">
        <f t="shared" si="1"/>
        <v>0</v>
      </c>
      <c r="H27" s="71">
        <f t="shared" si="2"/>
        <v>0</v>
      </c>
      <c r="I27" s="71">
        <f t="shared" si="3"/>
        <v>0</v>
      </c>
      <c r="J27" s="71">
        <f t="shared" si="4"/>
        <v>0</v>
      </c>
      <c r="K27" s="71">
        <f t="shared" si="5"/>
        <v>0</v>
      </c>
      <c r="L27" s="71">
        <f t="shared" si="6"/>
        <v>0</v>
      </c>
      <c r="M27" s="71">
        <f t="shared" si="7"/>
        <v>0</v>
      </c>
      <c r="N27" s="71">
        <f t="shared" si="8"/>
        <v>0</v>
      </c>
      <c r="O27" s="71" t="str">
        <f t="shared" si="9"/>
        <v>0</v>
      </c>
      <c r="P27" s="71">
        <f t="shared" si="10"/>
        <v>0</v>
      </c>
      <c r="Q27" s="71">
        <f t="shared" si="11"/>
        <v>0</v>
      </c>
      <c r="R27" s="71">
        <f t="shared" si="12"/>
        <v>0</v>
      </c>
      <c r="S27" s="71"/>
      <c r="T27" s="71"/>
      <c r="U27" s="87"/>
      <c r="V27" s="87"/>
      <c r="W27" s="87"/>
      <c r="X27" s="92">
        <f t="shared" si="13"/>
        <v>0</v>
      </c>
      <c r="Y27" s="72">
        <f t="shared" si="14"/>
        <v>1</v>
      </c>
      <c r="Z27" s="72">
        <f t="shared" si="15"/>
        <v>0</v>
      </c>
      <c r="AA27" s="90" t="str">
        <f t="shared" si="16"/>
        <v/>
      </c>
    </row>
    <row r="28" spans="1:27" ht="12.9" customHeight="1" x14ac:dyDescent="0.3">
      <c r="A28" s="115">
        <v>19</v>
      </c>
      <c r="B28" s="68" t="str">
        <f>'Wettkampf 1'!B28</f>
        <v>Runde Heike</v>
      </c>
      <c r="C28" s="68" t="str">
        <f>'Wettkampf 1'!C28</f>
        <v>Neubörger I</v>
      </c>
      <c r="D28" s="84"/>
      <c r="E28" s="85"/>
      <c r="F28" s="70">
        <f t="shared" si="0"/>
        <v>0</v>
      </c>
      <c r="G28" s="71">
        <f t="shared" si="1"/>
        <v>0</v>
      </c>
      <c r="H28" s="71">
        <f t="shared" si="2"/>
        <v>0</v>
      </c>
      <c r="I28" s="71">
        <f t="shared" si="3"/>
        <v>0</v>
      </c>
      <c r="J28" s="71">
        <f t="shared" si="4"/>
        <v>0</v>
      </c>
      <c r="K28" s="71">
        <f t="shared" si="5"/>
        <v>0</v>
      </c>
      <c r="L28" s="71">
        <f t="shared" si="6"/>
        <v>0</v>
      </c>
      <c r="M28" s="71">
        <f t="shared" si="7"/>
        <v>0</v>
      </c>
      <c r="N28" s="71">
        <f t="shared" si="8"/>
        <v>0</v>
      </c>
      <c r="O28" s="71">
        <f t="shared" si="9"/>
        <v>0</v>
      </c>
      <c r="P28" s="71">
        <f t="shared" si="10"/>
        <v>1</v>
      </c>
      <c r="Q28" s="71">
        <f t="shared" si="11"/>
        <v>0</v>
      </c>
      <c r="R28" s="71">
        <f t="shared" si="12"/>
        <v>0</v>
      </c>
      <c r="S28" s="71"/>
      <c r="T28" s="71"/>
      <c r="U28" s="87"/>
      <c r="V28" s="87"/>
      <c r="W28" s="87"/>
      <c r="X28" s="92">
        <f t="shared" si="13"/>
        <v>0</v>
      </c>
      <c r="Y28" s="72">
        <f t="shared" si="14"/>
        <v>1</v>
      </c>
      <c r="Z28" s="72">
        <f t="shared" si="15"/>
        <v>0</v>
      </c>
      <c r="AA28" s="90" t="str">
        <f t="shared" si="16"/>
        <v/>
      </c>
    </row>
    <row r="29" spans="1:27" ht="12.9" customHeight="1" x14ac:dyDescent="0.3">
      <c r="A29" s="115">
        <v>20</v>
      </c>
      <c r="B29" s="68" t="str">
        <f>'Wettkampf 1'!B29</f>
        <v>Jansen Angelika</v>
      </c>
      <c r="C29" s="68" t="str">
        <f>'Wettkampf 1'!C29</f>
        <v>Neubörger I</v>
      </c>
      <c r="D29" s="84"/>
      <c r="E29" s="85"/>
      <c r="F29" s="70">
        <f t="shared" si="0"/>
        <v>0</v>
      </c>
      <c r="G29" s="71">
        <f t="shared" si="1"/>
        <v>0</v>
      </c>
      <c r="H29" s="71">
        <f t="shared" si="2"/>
        <v>0</v>
      </c>
      <c r="I29" s="71">
        <f t="shared" si="3"/>
        <v>0</v>
      </c>
      <c r="J29" s="71">
        <f t="shared" si="4"/>
        <v>0</v>
      </c>
      <c r="K29" s="71">
        <f t="shared" si="5"/>
        <v>0</v>
      </c>
      <c r="L29" s="71">
        <f t="shared" si="6"/>
        <v>0</v>
      </c>
      <c r="M29" s="71">
        <f t="shared" si="7"/>
        <v>0</v>
      </c>
      <c r="N29" s="71">
        <f t="shared" si="8"/>
        <v>0</v>
      </c>
      <c r="O29" s="71">
        <f t="shared" si="9"/>
        <v>0</v>
      </c>
      <c r="P29" s="71">
        <f t="shared" si="10"/>
        <v>1</v>
      </c>
      <c r="Q29" s="71">
        <f t="shared" si="11"/>
        <v>0</v>
      </c>
      <c r="R29" s="71">
        <f t="shared" si="12"/>
        <v>0</v>
      </c>
      <c r="S29" s="71"/>
      <c r="T29" s="71"/>
      <c r="U29" s="87"/>
      <c r="V29" s="87"/>
      <c r="W29" s="87"/>
      <c r="X29" s="92">
        <f t="shared" si="13"/>
        <v>0</v>
      </c>
      <c r="Y29" s="72">
        <f t="shared" si="14"/>
        <v>1</v>
      </c>
      <c r="Z29" s="72">
        <f t="shared" si="15"/>
        <v>0</v>
      </c>
      <c r="AA29" s="90" t="str">
        <f t="shared" si="16"/>
        <v/>
      </c>
    </row>
    <row r="30" spans="1:27" ht="12.9" customHeight="1" x14ac:dyDescent="0.3">
      <c r="A30" s="115">
        <v>21</v>
      </c>
      <c r="B30" s="68" t="str">
        <f>'Wettkampf 1'!B30</f>
        <v>Breer Marlene</v>
      </c>
      <c r="C30" s="68" t="str">
        <f>'Wettkampf 1'!C30</f>
        <v>Neubörger I</v>
      </c>
      <c r="D30" s="84"/>
      <c r="E30" s="85"/>
      <c r="F30" s="70">
        <f t="shared" si="0"/>
        <v>0</v>
      </c>
      <c r="G30" s="71">
        <f t="shared" si="1"/>
        <v>0</v>
      </c>
      <c r="H30" s="71">
        <f t="shared" si="2"/>
        <v>0</v>
      </c>
      <c r="I30" s="71">
        <f t="shared" si="3"/>
        <v>0</v>
      </c>
      <c r="J30" s="71">
        <f t="shared" si="4"/>
        <v>0</v>
      </c>
      <c r="K30" s="71">
        <f t="shared" si="5"/>
        <v>0</v>
      </c>
      <c r="L30" s="71">
        <f t="shared" si="6"/>
        <v>0</v>
      </c>
      <c r="M30" s="71">
        <f t="shared" si="7"/>
        <v>0</v>
      </c>
      <c r="N30" s="71">
        <f t="shared" si="8"/>
        <v>0</v>
      </c>
      <c r="O30" s="71">
        <f t="shared" si="9"/>
        <v>0</v>
      </c>
      <c r="P30" s="71">
        <f t="shared" si="10"/>
        <v>1</v>
      </c>
      <c r="Q30" s="71">
        <f t="shared" si="11"/>
        <v>0</v>
      </c>
      <c r="R30" s="71">
        <f t="shared" si="12"/>
        <v>0</v>
      </c>
      <c r="S30" s="71"/>
      <c r="T30" s="71"/>
      <c r="U30" s="87"/>
      <c r="V30" s="87"/>
      <c r="W30" s="87"/>
      <c r="X30" s="92">
        <f t="shared" si="13"/>
        <v>0</v>
      </c>
      <c r="Y30" s="72">
        <f t="shared" si="14"/>
        <v>1</v>
      </c>
      <c r="Z30" s="72">
        <f t="shared" si="15"/>
        <v>0</v>
      </c>
      <c r="AA30" s="90" t="str">
        <f t="shared" si="16"/>
        <v/>
      </c>
    </row>
    <row r="31" spans="1:27" ht="12.9" customHeight="1" x14ac:dyDescent="0.3">
      <c r="A31" s="115">
        <v>22</v>
      </c>
      <c r="B31" s="68" t="str">
        <f>'Wettkampf 1'!B31</f>
        <v>Pranger Michaela</v>
      </c>
      <c r="C31" s="68" t="str">
        <f>'Wettkampf 1'!C31</f>
        <v>Sögel IV</v>
      </c>
      <c r="D31" s="84"/>
      <c r="E31" s="85"/>
      <c r="F31" s="70">
        <f t="shared" si="0"/>
        <v>0</v>
      </c>
      <c r="G31" s="71">
        <f t="shared" si="1"/>
        <v>0</v>
      </c>
      <c r="H31" s="71">
        <f t="shared" si="2"/>
        <v>0</v>
      </c>
      <c r="I31" s="71">
        <f t="shared" si="3"/>
        <v>0</v>
      </c>
      <c r="J31" s="71">
        <f t="shared" si="4"/>
        <v>0</v>
      </c>
      <c r="K31" s="71">
        <f t="shared" si="5"/>
        <v>0</v>
      </c>
      <c r="L31" s="71">
        <f t="shared" si="6"/>
        <v>0</v>
      </c>
      <c r="M31" s="71">
        <f t="shared" si="7"/>
        <v>0</v>
      </c>
      <c r="N31" s="71">
        <f t="shared" si="8"/>
        <v>0</v>
      </c>
      <c r="O31" s="71">
        <f t="shared" si="9"/>
        <v>0</v>
      </c>
      <c r="P31" s="71">
        <f t="shared" si="10"/>
        <v>0</v>
      </c>
      <c r="Q31" s="71">
        <f t="shared" si="11"/>
        <v>0</v>
      </c>
      <c r="R31" s="71">
        <f t="shared" si="12"/>
        <v>1</v>
      </c>
      <c r="S31" s="71"/>
      <c r="T31" s="71"/>
      <c r="U31" s="87"/>
      <c r="V31" s="87"/>
      <c r="W31" s="87"/>
      <c r="X31" s="92">
        <f t="shared" si="13"/>
        <v>0</v>
      </c>
      <c r="Y31" s="72">
        <f t="shared" si="14"/>
        <v>1</v>
      </c>
      <c r="Z31" s="72">
        <f t="shared" si="15"/>
        <v>0</v>
      </c>
      <c r="AA31" s="90" t="str">
        <f t="shared" si="16"/>
        <v/>
      </c>
    </row>
    <row r="32" spans="1:27" ht="12.9" customHeight="1" x14ac:dyDescent="0.3">
      <c r="A32" s="115">
        <v>23</v>
      </c>
      <c r="B32" s="68" t="str">
        <f>'Wettkampf 1'!B32</f>
        <v>Möhlenkamp Doris</v>
      </c>
      <c r="C32" s="68" t="str">
        <f>'Wettkampf 1'!C32</f>
        <v>Sögel IV</v>
      </c>
      <c r="D32" s="84"/>
      <c r="E32" s="85" t="s">
        <v>39</v>
      </c>
      <c r="F32" s="70" t="str">
        <f t="shared" si="0"/>
        <v>0</v>
      </c>
      <c r="G32" s="71">
        <f t="shared" si="1"/>
        <v>0</v>
      </c>
      <c r="H32" s="71">
        <f t="shared" si="2"/>
        <v>0</v>
      </c>
      <c r="I32" s="71">
        <f t="shared" si="3"/>
        <v>0</v>
      </c>
      <c r="J32" s="71">
        <f t="shared" si="4"/>
        <v>0</v>
      </c>
      <c r="K32" s="71">
        <f t="shared" si="5"/>
        <v>0</v>
      </c>
      <c r="L32" s="71">
        <f t="shared" si="6"/>
        <v>0</v>
      </c>
      <c r="M32" s="71">
        <f t="shared" si="7"/>
        <v>0</v>
      </c>
      <c r="N32" s="71">
        <f t="shared" si="8"/>
        <v>0</v>
      </c>
      <c r="O32" s="71">
        <f t="shared" si="9"/>
        <v>0</v>
      </c>
      <c r="P32" s="71">
        <f t="shared" si="10"/>
        <v>0</v>
      </c>
      <c r="Q32" s="71" t="str">
        <f t="shared" si="11"/>
        <v>0</v>
      </c>
      <c r="R32" s="71">
        <f t="shared" si="12"/>
        <v>0</v>
      </c>
      <c r="S32" s="71"/>
      <c r="T32" s="71"/>
      <c r="U32" s="87"/>
      <c r="V32" s="87"/>
      <c r="W32" s="87"/>
      <c r="X32" s="92">
        <f t="shared" si="13"/>
        <v>0</v>
      </c>
      <c r="Y32" s="72">
        <f t="shared" si="14"/>
        <v>1</v>
      </c>
      <c r="Z32" s="72">
        <f t="shared" si="15"/>
        <v>0</v>
      </c>
      <c r="AA32" s="90" t="str">
        <f t="shared" si="16"/>
        <v/>
      </c>
    </row>
    <row r="33" spans="1:27" ht="12.9" customHeight="1" x14ac:dyDescent="0.3">
      <c r="A33" s="115">
        <v>24</v>
      </c>
      <c r="B33" s="68" t="str">
        <f>'Wettkampf 1'!B33</f>
        <v>Trempeck Olga</v>
      </c>
      <c r="C33" s="68" t="str">
        <f>'Wettkampf 1'!C33</f>
        <v>Sögel IV</v>
      </c>
      <c r="D33" s="84"/>
      <c r="E33" s="85" t="s">
        <v>39</v>
      </c>
      <c r="F33" s="70" t="str">
        <f t="shared" si="0"/>
        <v>0</v>
      </c>
      <c r="G33" s="71">
        <f t="shared" si="1"/>
        <v>0</v>
      </c>
      <c r="H33" s="71">
        <f t="shared" si="2"/>
        <v>0</v>
      </c>
      <c r="I33" s="71">
        <f t="shared" si="3"/>
        <v>0</v>
      </c>
      <c r="J33" s="71">
        <f t="shared" si="4"/>
        <v>0</v>
      </c>
      <c r="K33" s="71">
        <f t="shared" si="5"/>
        <v>0</v>
      </c>
      <c r="L33" s="71">
        <f t="shared" si="6"/>
        <v>0</v>
      </c>
      <c r="M33" s="71">
        <f t="shared" si="7"/>
        <v>0</v>
      </c>
      <c r="N33" s="71">
        <f t="shared" si="8"/>
        <v>0</v>
      </c>
      <c r="O33" s="71">
        <f t="shared" si="9"/>
        <v>0</v>
      </c>
      <c r="P33" s="71">
        <f t="shared" si="10"/>
        <v>0</v>
      </c>
      <c r="Q33" s="71" t="str">
        <f t="shared" si="11"/>
        <v>0</v>
      </c>
      <c r="R33" s="71">
        <f t="shared" si="12"/>
        <v>0</v>
      </c>
      <c r="S33" s="71"/>
      <c r="T33" s="71"/>
      <c r="U33" s="87"/>
      <c r="V33" s="87"/>
      <c r="W33" s="87"/>
      <c r="X33" s="92">
        <f t="shared" si="13"/>
        <v>0</v>
      </c>
      <c r="Y33" s="72">
        <f t="shared" si="14"/>
        <v>1</v>
      </c>
      <c r="Z33" s="72">
        <f t="shared" si="15"/>
        <v>0</v>
      </c>
      <c r="AA33" s="90" t="str">
        <f t="shared" si="16"/>
        <v/>
      </c>
    </row>
    <row r="34" spans="1:27" ht="12.9" customHeight="1" x14ac:dyDescent="0.3">
      <c r="A34" s="115">
        <v>25</v>
      </c>
      <c r="B34" s="68" t="str">
        <f>'Wettkampf 1'!B34</f>
        <v>Pranger Anne</v>
      </c>
      <c r="C34" s="68" t="str">
        <f>'Wettkampf 1'!C34</f>
        <v>Sögel IV</v>
      </c>
      <c r="D34" s="84"/>
      <c r="E34" s="85"/>
      <c r="F34" s="70">
        <f t="shared" si="0"/>
        <v>0</v>
      </c>
      <c r="G34" s="71">
        <f t="shared" si="1"/>
        <v>0</v>
      </c>
      <c r="H34" s="71">
        <f t="shared" si="2"/>
        <v>0</v>
      </c>
      <c r="I34" s="71">
        <f t="shared" si="3"/>
        <v>0</v>
      </c>
      <c r="J34" s="71">
        <f t="shared" si="4"/>
        <v>0</v>
      </c>
      <c r="K34" s="71">
        <f t="shared" si="5"/>
        <v>0</v>
      </c>
      <c r="L34" s="71">
        <f t="shared" si="6"/>
        <v>0</v>
      </c>
      <c r="M34" s="71">
        <f t="shared" si="7"/>
        <v>0</v>
      </c>
      <c r="N34" s="71">
        <f t="shared" si="8"/>
        <v>0</v>
      </c>
      <c r="O34" s="71">
        <f t="shared" si="9"/>
        <v>0</v>
      </c>
      <c r="P34" s="71">
        <f t="shared" si="10"/>
        <v>0</v>
      </c>
      <c r="Q34" s="71">
        <f t="shared" si="11"/>
        <v>0</v>
      </c>
      <c r="R34" s="71">
        <f t="shared" si="12"/>
        <v>1</v>
      </c>
      <c r="S34" s="71"/>
      <c r="T34" s="71"/>
      <c r="U34" s="87"/>
      <c r="V34" s="87"/>
      <c r="W34" s="87"/>
      <c r="X34" s="92">
        <f t="shared" si="13"/>
        <v>0</v>
      </c>
      <c r="Y34" s="72">
        <f t="shared" si="14"/>
        <v>1</v>
      </c>
      <c r="Z34" s="72">
        <f t="shared" si="15"/>
        <v>0</v>
      </c>
      <c r="AA34" s="90" t="str">
        <f t="shared" si="16"/>
        <v/>
      </c>
    </row>
    <row r="35" spans="1:27" ht="12.9" customHeight="1" x14ac:dyDescent="0.3">
      <c r="A35" s="115">
        <v>26</v>
      </c>
      <c r="B35" s="68" t="str">
        <f>'Wettkampf 1'!B35</f>
        <v>Wübben Manuela</v>
      </c>
      <c r="C35" s="68" t="str">
        <f>'Wettkampf 1'!C35</f>
        <v>Sögel IV</v>
      </c>
      <c r="D35" s="84"/>
      <c r="E35" s="85"/>
      <c r="F35" s="70">
        <f t="shared" si="0"/>
        <v>0</v>
      </c>
      <c r="G35" s="71">
        <f t="shared" si="1"/>
        <v>0</v>
      </c>
      <c r="H35" s="71">
        <f t="shared" si="2"/>
        <v>0</v>
      </c>
      <c r="I35" s="71">
        <f t="shared" si="3"/>
        <v>0</v>
      </c>
      <c r="J35" s="71">
        <f t="shared" si="4"/>
        <v>0</v>
      </c>
      <c r="K35" s="71">
        <f t="shared" si="5"/>
        <v>0</v>
      </c>
      <c r="L35" s="71">
        <f t="shared" si="6"/>
        <v>0</v>
      </c>
      <c r="M35" s="71">
        <f t="shared" si="7"/>
        <v>0</v>
      </c>
      <c r="N35" s="71">
        <f t="shared" si="8"/>
        <v>0</v>
      </c>
      <c r="O35" s="71">
        <f t="shared" si="9"/>
        <v>0</v>
      </c>
      <c r="P35" s="71">
        <f t="shared" si="10"/>
        <v>0</v>
      </c>
      <c r="Q35" s="71">
        <f t="shared" si="11"/>
        <v>0</v>
      </c>
      <c r="R35" s="71">
        <f t="shared" si="12"/>
        <v>1</v>
      </c>
      <c r="S35" s="71"/>
      <c r="T35" s="71"/>
      <c r="U35" s="87"/>
      <c r="V35" s="87"/>
      <c r="W35" s="87"/>
      <c r="X35" s="92">
        <f t="shared" si="13"/>
        <v>0</v>
      </c>
      <c r="Y35" s="72">
        <f t="shared" si="14"/>
        <v>1</v>
      </c>
      <c r="Z35" s="72">
        <f t="shared" si="15"/>
        <v>0</v>
      </c>
      <c r="AA35" s="90" t="str">
        <f t="shared" si="16"/>
        <v/>
      </c>
    </row>
    <row r="36" spans="1:27" ht="12.9" customHeight="1" x14ac:dyDescent="0.3">
      <c r="A36" s="115">
        <v>27</v>
      </c>
      <c r="B36" s="68" t="str">
        <f>'Wettkampf 1'!B36</f>
        <v>Schütze 27</v>
      </c>
      <c r="C36" s="68" t="str">
        <f>'Wettkampf 1'!C36</f>
        <v>Sögel IV</v>
      </c>
      <c r="D36" s="84"/>
      <c r="E36" s="85"/>
      <c r="F36" s="70">
        <f t="shared" si="0"/>
        <v>0</v>
      </c>
      <c r="G36" s="71">
        <f t="shared" si="1"/>
        <v>0</v>
      </c>
      <c r="H36" s="71">
        <f t="shared" si="2"/>
        <v>0</v>
      </c>
      <c r="I36" s="71">
        <f t="shared" si="3"/>
        <v>0</v>
      </c>
      <c r="J36" s="71">
        <f t="shared" si="4"/>
        <v>0</v>
      </c>
      <c r="K36" s="71">
        <f t="shared" si="5"/>
        <v>0</v>
      </c>
      <c r="L36" s="71">
        <f t="shared" si="6"/>
        <v>0</v>
      </c>
      <c r="M36" s="71">
        <f t="shared" si="7"/>
        <v>0</v>
      </c>
      <c r="N36" s="71">
        <f t="shared" si="8"/>
        <v>0</v>
      </c>
      <c r="O36" s="71">
        <f t="shared" si="9"/>
        <v>0</v>
      </c>
      <c r="P36" s="71">
        <f t="shared" si="10"/>
        <v>0</v>
      </c>
      <c r="Q36" s="71">
        <f t="shared" si="11"/>
        <v>0</v>
      </c>
      <c r="R36" s="71">
        <f t="shared" si="12"/>
        <v>1</v>
      </c>
      <c r="S36" s="71"/>
      <c r="T36" s="71"/>
      <c r="U36" s="87"/>
      <c r="V36" s="87"/>
      <c r="W36" s="87"/>
      <c r="X36" s="92">
        <f t="shared" si="13"/>
        <v>0</v>
      </c>
      <c r="Y36" s="72">
        <f t="shared" si="14"/>
        <v>1</v>
      </c>
      <c r="Z36" s="72">
        <f t="shared" si="15"/>
        <v>0</v>
      </c>
      <c r="AA36" s="90" t="str">
        <f t="shared" si="16"/>
        <v/>
      </c>
    </row>
    <row r="37" spans="1:27" ht="12.9" customHeight="1" x14ac:dyDescent="0.3">
      <c r="A37" s="115">
        <v>28</v>
      </c>
      <c r="B37" s="68" t="str">
        <f>'Wettkampf 1'!B37</f>
        <v>Schütze 28</v>
      </c>
      <c r="C37" s="68" t="str">
        <f>'Wettkampf 1'!C37</f>
        <v>Neubörger I</v>
      </c>
      <c r="D37" s="84"/>
      <c r="E37" s="85"/>
      <c r="F37" s="70">
        <f t="shared" si="0"/>
        <v>0</v>
      </c>
      <c r="G37" s="71">
        <f t="shared" si="1"/>
        <v>0</v>
      </c>
      <c r="H37" s="71">
        <f t="shared" si="2"/>
        <v>0</v>
      </c>
      <c r="I37" s="71">
        <f t="shared" si="3"/>
        <v>0</v>
      </c>
      <c r="J37" s="71">
        <f t="shared" si="4"/>
        <v>0</v>
      </c>
      <c r="K37" s="71">
        <f t="shared" si="5"/>
        <v>0</v>
      </c>
      <c r="L37" s="71">
        <f t="shared" si="6"/>
        <v>0</v>
      </c>
      <c r="M37" s="71">
        <f t="shared" si="7"/>
        <v>0</v>
      </c>
      <c r="N37" s="71">
        <f t="shared" si="8"/>
        <v>0</v>
      </c>
      <c r="O37" s="71">
        <f t="shared" si="9"/>
        <v>0</v>
      </c>
      <c r="P37" s="71">
        <f t="shared" si="10"/>
        <v>1</v>
      </c>
      <c r="Q37" s="71">
        <f t="shared" si="11"/>
        <v>0</v>
      </c>
      <c r="R37" s="71">
        <f t="shared" si="12"/>
        <v>0</v>
      </c>
      <c r="S37" s="71"/>
      <c r="T37" s="71"/>
      <c r="U37" s="87"/>
      <c r="V37" s="87"/>
      <c r="W37" s="87"/>
      <c r="X37" s="92">
        <f t="shared" si="13"/>
        <v>0</v>
      </c>
      <c r="Y37" s="72">
        <f t="shared" si="14"/>
        <v>1</v>
      </c>
      <c r="Z37" s="72">
        <f t="shared" si="15"/>
        <v>0</v>
      </c>
      <c r="AA37" s="90" t="str">
        <f t="shared" si="16"/>
        <v/>
      </c>
    </row>
    <row r="38" spans="1:27" ht="12.9" customHeight="1" x14ac:dyDescent="0.3">
      <c r="A38" s="115">
        <v>29</v>
      </c>
      <c r="B38" s="68" t="str">
        <f>'Wettkampf 1'!B38</f>
        <v>Schütze 29</v>
      </c>
      <c r="C38" s="68" t="str">
        <f>'Wettkampf 1'!C38</f>
        <v>Neubörger I</v>
      </c>
      <c r="D38" s="84"/>
      <c r="E38" s="85" t="s">
        <v>39</v>
      </c>
      <c r="F38" s="70" t="str">
        <f t="shared" si="0"/>
        <v>0</v>
      </c>
      <c r="G38" s="71">
        <f t="shared" si="1"/>
        <v>0</v>
      </c>
      <c r="H38" s="71">
        <f t="shared" si="2"/>
        <v>0</v>
      </c>
      <c r="I38" s="71">
        <f t="shared" si="3"/>
        <v>0</v>
      </c>
      <c r="J38" s="71">
        <f t="shared" si="4"/>
        <v>0</v>
      </c>
      <c r="K38" s="71">
        <f t="shared" si="5"/>
        <v>0</v>
      </c>
      <c r="L38" s="71">
        <f t="shared" si="6"/>
        <v>0</v>
      </c>
      <c r="M38" s="71">
        <f t="shared" si="7"/>
        <v>0</v>
      </c>
      <c r="N38" s="71">
        <f t="shared" si="8"/>
        <v>0</v>
      </c>
      <c r="O38" s="71" t="str">
        <f t="shared" si="9"/>
        <v>0</v>
      </c>
      <c r="P38" s="71">
        <f t="shared" si="10"/>
        <v>0</v>
      </c>
      <c r="Q38" s="71">
        <f t="shared" si="11"/>
        <v>0</v>
      </c>
      <c r="R38" s="71">
        <f t="shared" si="12"/>
        <v>0</v>
      </c>
      <c r="S38" s="71"/>
      <c r="T38" s="71"/>
      <c r="U38" s="87"/>
      <c r="V38" s="87"/>
      <c r="W38" s="87"/>
      <c r="X38" s="92">
        <f t="shared" si="13"/>
        <v>0</v>
      </c>
      <c r="Y38" s="72">
        <f t="shared" si="14"/>
        <v>1</v>
      </c>
      <c r="Z38" s="72">
        <f t="shared" si="15"/>
        <v>0</v>
      </c>
      <c r="AA38" s="90" t="str">
        <f t="shared" si="16"/>
        <v/>
      </c>
    </row>
    <row r="39" spans="1:27" ht="12.9" customHeight="1" x14ac:dyDescent="0.3">
      <c r="A39" s="115">
        <v>30</v>
      </c>
      <c r="B39" s="68" t="str">
        <f>'Wettkampf 1'!B39</f>
        <v>Schütze 30</v>
      </c>
      <c r="C39" s="68" t="str">
        <f>'Wettkampf 1'!C39</f>
        <v>Werlte II</v>
      </c>
      <c r="D39" s="84"/>
      <c r="E39" s="85" t="s">
        <v>39</v>
      </c>
      <c r="F39" s="70" t="str">
        <f t="shared" si="0"/>
        <v>0</v>
      </c>
      <c r="G39" s="71">
        <f t="shared" si="1"/>
        <v>0</v>
      </c>
      <c r="H39" s="71">
        <f t="shared" si="2"/>
        <v>0</v>
      </c>
      <c r="I39" s="71">
        <f t="shared" si="3"/>
        <v>0</v>
      </c>
      <c r="J39" s="71">
        <f t="shared" si="4"/>
        <v>0</v>
      </c>
      <c r="K39" s="71">
        <f t="shared" si="5"/>
        <v>0</v>
      </c>
      <c r="L39" s="71">
        <f t="shared" si="6"/>
        <v>0</v>
      </c>
      <c r="M39" s="71" t="str">
        <f t="shared" si="7"/>
        <v>0</v>
      </c>
      <c r="N39" s="71">
        <f t="shared" si="8"/>
        <v>0</v>
      </c>
      <c r="O39" s="71">
        <f t="shared" si="9"/>
        <v>0</v>
      </c>
      <c r="P39" s="71">
        <f t="shared" si="10"/>
        <v>0</v>
      </c>
      <c r="Q39" s="71">
        <f t="shared" si="11"/>
        <v>0</v>
      </c>
      <c r="R39" s="71">
        <f t="shared" si="12"/>
        <v>0</v>
      </c>
      <c r="S39" s="71"/>
      <c r="T39" s="71"/>
      <c r="U39" s="87"/>
      <c r="V39" s="87"/>
      <c r="W39" s="87"/>
      <c r="X39" s="92">
        <f t="shared" si="13"/>
        <v>0</v>
      </c>
      <c r="Y39" s="72">
        <f t="shared" si="14"/>
        <v>1</v>
      </c>
      <c r="Z39" s="72">
        <f t="shared" si="15"/>
        <v>0</v>
      </c>
      <c r="AA39" s="90" t="str">
        <f t="shared" si="16"/>
        <v/>
      </c>
    </row>
    <row r="40" spans="1:27" ht="12.9" customHeight="1" x14ac:dyDescent="0.3">
      <c r="A40" s="115">
        <v>31</v>
      </c>
      <c r="B40" s="68" t="str">
        <f>'Wettkampf 1'!B40</f>
        <v>Schütze 31</v>
      </c>
      <c r="C40" s="68" t="str">
        <f>'Wettkampf 1'!C40</f>
        <v>Lahn I</v>
      </c>
      <c r="D40" s="84"/>
      <c r="E40" s="85"/>
      <c r="F40" s="70">
        <f t="shared" si="0"/>
        <v>0</v>
      </c>
      <c r="G40" s="71">
        <f t="shared" si="1"/>
        <v>0</v>
      </c>
      <c r="H40" s="71">
        <f t="shared" si="2"/>
        <v>0</v>
      </c>
      <c r="I40" s="71">
        <f t="shared" si="3"/>
        <v>0</v>
      </c>
      <c r="J40" s="71">
        <f t="shared" si="4"/>
        <v>0</v>
      </c>
      <c r="K40" s="71">
        <f t="shared" si="5"/>
        <v>0</v>
      </c>
      <c r="L40" s="71">
        <f t="shared" si="6"/>
        <v>1</v>
      </c>
      <c r="M40" s="71">
        <f t="shared" si="7"/>
        <v>0</v>
      </c>
      <c r="N40" s="71">
        <f t="shared" si="8"/>
        <v>0</v>
      </c>
      <c r="O40" s="71">
        <f t="shared" si="9"/>
        <v>0</v>
      </c>
      <c r="P40" s="71">
        <f t="shared" si="10"/>
        <v>0</v>
      </c>
      <c r="Q40" s="71">
        <f t="shared" si="11"/>
        <v>0</v>
      </c>
      <c r="R40" s="71">
        <f t="shared" si="12"/>
        <v>0</v>
      </c>
      <c r="S40" s="71"/>
      <c r="T40" s="71"/>
      <c r="U40" s="87"/>
      <c r="V40" s="87"/>
      <c r="W40" s="87"/>
      <c r="X40" s="92">
        <f t="shared" si="13"/>
        <v>0</v>
      </c>
      <c r="Y40" s="72">
        <f t="shared" si="14"/>
        <v>1</v>
      </c>
      <c r="Z40" s="72">
        <f t="shared" si="15"/>
        <v>0</v>
      </c>
      <c r="AA40" s="73" t="str">
        <f t="shared" si="16"/>
        <v/>
      </c>
    </row>
    <row r="41" spans="1:27" ht="12.9" customHeight="1" x14ac:dyDescent="0.3">
      <c r="A41" s="115">
        <v>32</v>
      </c>
      <c r="B41" s="68" t="str">
        <f>'Wettkampf 1'!B41</f>
        <v>Schütze 32</v>
      </c>
      <c r="C41" s="68" t="str">
        <f>'Wettkampf 1'!C41</f>
        <v>Lahn I</v>
      </c>
      <c r="D41" s="84"/>
      <c r="E41" s="85"/>
      <c r="F41" s="70">
        <f t="shared" si="0"/>
        <v>0</v>
      </c>
      <c r="G41" s="71">
        <f t="shared" si="1"/>
        <v>0</v>
      </c>
      <c r="H41" s="71">
        <f t="shared" si="2"/>
        <v>0</v>
      </c>
      <c r="I41" s="71">
        <f t="shared" si="3"/>
        <v>0</v>
      </c>
      <c r="J41" s="71">
        <f t="shared" si="4"/>
        <v>0</v>
      </c>
      <c r="K41" s="71">
        <f t="shared" si="5"/>
        <v>0</v>
      </c>
      <c r="L41" s="71">
        <f t="shared" si="6"/>
        <v>1</v>
      </c>
      <c r="M41" s="71">
        <f t="shared" si="7"/>
        <v>0</v>
      </c>
      <c r="N41" s="71">
        <f t="shared" si="8"/>
        <v>0</v>
      </c>
      <c r="O41" s="71">
        <f t="shared" si="9"/>
        <v>0</v>
      </c>
      <c r="P41" s="71">
        <f t="shared" si="10"/>
        <v>0</v>
      </c>
      <c r="Q41" s="71">
        <f t="shared" si="11"/>
        <v>0</v>
      </c>
      <c r="R41" s="71">
        <f t="shared" si="12"/>
        <v>0</v>
      </c>
      <c r="S41" s="71"/>
      <c r="T41" s="71"/>
      <c r="U41" s="87"/>
      <c r="V41" s="87"/>
      <c r="W41" s="87"/>
      <c r="X41" s="92">
        <f t="shared" si="13"/>
        <v>0</v>
      </c>
      <c r="Y41" s="72">
        <f t="shared" si="14"/>
        <v>1</v>
      </c>
      <c r="Z41" s="72">
        <f t="shared" si="15"/>
        <v>0</v>
      </c>
      <c r="AA41" s="73" t="str">
        <f t="shared" si="16"/>
        <v/>
      </c>
    </row>
    <row r="42" spans="1:27" ht="12.9" customHeight="1" x14ac:dyDescent="0.3">
      <c r="A42" s="115">
        <v>33</v>
      </c>
      <c r="B42" s="68" t="str">
        <f>'Wettkampf 1'!B42</f>
        <v>Schütze 33</v>
      </c>
      <c r="C42" s="68" t="str">
        <f>'Wettkampf 1'!C42</f>
        <v>Lorup I</v>
      </c>
      <c r="D42" s="84"/>
      <c r="E42" s="85"/>
      <c r="F42" s="70">
        <f t="shared" si="0"/>
        <v>0</v>
      </c>
      <c r="G42" s="71">
        <f t="shared" si="1"/>
        <v>0</v>
      </c>
      <c r="H42" s="71">
        <f t="shared" si="2"/>
        <v>0</v>
      </c>
      <c r="I42" s="71">
        <f t="shared" si="3"/>
        <v>0</v>
      </c>
      <c r="J42" s="71">
        <f t="shared" si="4"/>
        <v>1</v>
      </c>
      <c r="K42" s="71">
        <f t="shared" si="5"/>
        <v>0</v>
      </c>
      <c r="L42" s="71">
        <f t="shared" si="6"/>
        <v>0</v>
      </c>
      <c r="M42" s="71">
        <f t="shared" si="7"/>
        <v>0</v>
      </c>
      <c r="N42" s="71">
        <f t="shared" si="8"/>
        <v>0</v>
      </c>
      <c r="O42" s="71">
        <f t="shared" si="9"/>
        <v>0</v>
      </c>
      <c r="P42" s="71">
        <f t="shared" si="10"/>
        <v>0</v>
      </c>
      <c r="Q42" s="71">
        <f t="shared" si="11"/>
        <v>0</v>
      </c>
      <c r="R42" s="71">
        <f t="shared" si="12"/>
        <v>0</v>
      </c>
      <c r="S42" s="71"/>
      <c r="T42" s="71"/>
      <c r="U42" s="87"/>
      <c r="V42" s="87"/>
      <c r="W42" s="87"/>
      <c r="X42" s="92">
        <f t="shared" si="13"/>
        <v>0</v>
      </c>
      <c r="Y42" s="72">
        <f t="shared" si="14"/>
        <v>1</v>
      </c>
      <c r="Z42" s="72">
        <f t="shared" si="15"/>
        <v>0</v>
      </c>
      <c r="AA42" s="73" t="str">
        <f t="shared" si="16"/>
        <v/>
      </c>
    </row>
    <row r="43" spans="1:27" ht="12.9" customHeight="1" x14ac:dyDescent="0.3">
      <c r="A43" s="115">
        <v>34</v>
      </c>
      <c r="B43" s="68" t="str">
        <f>'Wettkampf 1'!B43</f>
        <v>Schütze 34</v>
      </c>
      <c r="C43" s="68" t="str">
        <f>'Wettkampf 1'!C43</f>
        <v>Lorup I</v>
      </c>
      <c r="D43" s="84"/>
      <c r="E43" s="85"/>
      <c r="F43" s="70">
        <f t="shared" si="0"/>
        <v>0</v>
      </c>
      <c r="G43" s="71">
        <f t="shared" si="1"/>
        <v>0</v>
      </c>
      <c r="H43" s="71">
        <f t="shared" si="2"/>
        <v>0</v>
      </c>
      <c r="I43" s="71">
        <f t="shared" si="3"/>
        <v>0</v>
      </c>
      <c r="J43" s="71">
        <f t="shared" si="4"/>
        <v>1</v>
      </c>
      <c r="K43" s="71">
        <f t="shared" si="5"/>
        <v>0</v>
      </c>
      <c r="L43" s="71">
        <f t="shared" si="6"/>
        <v>0</v>
      </c>
      <c r="M43" s="71">
        <f t="shared" si="7"/>
        <v>0</v>
      </c>
      <c r="N43" s="71">
        <f t="shared" si="8"/>
        <v>0</v>
      </c>
      <c r="O43" s="71">
        <f t="shared" si="9"/>
        <v>0</v>
      </c>
      <c r="P43" s="71">
        <f t="shared" si="10"/>
        <v>0</v>
      </c>
      <c r="Q43" s="71">
        <f t="shared" si="11"/>
        <v>0</v>
      </c>
      <c r="R43" s="71">
        <f t="shared" si="12"/>
        <v>0</v>
      </c>
      <c r="S43" s="71"/>
      <c r="T43" s="71"/>
      <c r="U43" s="87"/>
      <c r="V43" s="87"/>
      <c r="W43" s="87"/>
      <c r="X43" s="92">
        <f t="shared" si="13"/>
        <v>0</v>
      </c>
      <c r="Y43" s="72">
        <f t="shared" si="14"/>
        <v>1</v>
      </c>
      <c r="Z43" s="72">
        <f t="shared" si="15"/>
        <v>0</v>
      </c>
      <c r="AA43" s="73" t="str">
        <f t="shared" si="16"/>
        <v/>
      </c>
    </row>
    <row r="44" spans="1:27" ht="12.9" customHeight="1" x14ac:dyDescent="0.3">
      <c r="A44" s="115">
        <v>35</v>
      </c>
      <c r="B44" s="68" t="str">
        <f>'Wettkampf 1'!B44</f>
        <v>Schütze 35</v>
      </c>
      <c r="C44" s="68" t="str">
        <f>'Wettkampf 1'!C44</f>
        <v>Lorup I</v>
      </c>
      <c r="D44" s="84"/>
      <c r="E44" s="85" t="s">
        <v>39</v>
      </c>
      <c r="F44" s="70" t="str">
        <f t="shared" si="0"/>
        <v>0</v>
      </c>
      <c r="G44" s="71">
        <f t="shared" si="1"/>
        <v>0</v>
      </c>
      <c r="H44" s="71">
        <f t="shared" si="2"/>
        <v>0</v>
      </c>
      <c r="I44" s="71" t="str">
        <f t="shared" si="3"/>
        <v>0</v>
      </c>
      <c r="J44" s="71">
        <f t="shared" si="4"/>
        <v>0</v>
      </c>
      <c r="K44" s="71">
        <f t="shared" si="5"/>
        <v>0</v>
      </c>
      <c r="L44" s="71">
        <f t="shared" si="6"/>
        <v>0</v>
      </c>
      <c r="M44" s="71">
        <f t="shared" si="7"/>
        <v>0</v>
      </c>
      <c r="N44" s="71">
        <f t="shared" si="8"/>
        <v>0</v>
      </c>
      <c r="O44" s="71">
        <f t="shared" si="9"/>
        <v>0</v>
      </c>
      <c r="P44" s="71">
        <f t="shared" si="10"/>
        <v>0</v>
      </c>
      <c r="Q44" s="71">
        <f t="shared" si="11"/>
        <v>0</v>
      </c>
      <c r="R44" s="71">
        <f t="shared" si="12"/>
        <v>0</v>
      </c>
      <c r="S44" s="71"/>
      <c r="T44" s="71"/>
      <c r="U44" s="87"/>
      <c r="V44" s="87"/>
      <c r="W44" s="87"/>
      <c r="X44" s="92">
        <f t="shared" si="13"/>
        <v>0</v>
      </c>
      <c r="Y44" s="72">
        <f t="shared" si="14"/>
        <v>1</v>
      </c>
      <c r="Z44" s="72">
        <f t="shared" si="15"/>
        <v>0</v>
      </c>
      <c r="AA44" s="73" t="str">
        <f t="shared" si="16"/>
        <v/>
      </c>
    </row>
    <row r="45" spans="1:27" ht="12.9" customHeight="1" x14ac:dyDescent="0.3">
      <c r="A45" s="115">
        <v>36</v>
      </c>
      <c r="B45" s="68" t="str">
        <f>'Wettkampf 1'!B45</f>
        <v>Schütze 36</v>
      </c>
      <c r="C45" s="68" t="str">
        <f>'Wettkampf 1'!C45</f>
        <v>Börger I</v>
      </c>
      <c r="D45" s="84"/>
      <c r="E45" s="85" t="s">
        <v>39</v>
      </c>
      <c r="F45" s="70" t="str">
        <f t="shared" si="0"/>
        <v>0</v>
      </c>
      <c r="G45" s="71" t="str">
        <f t="shared" si="1"/>
        <v>0</v>
      </c>
      <c r="H45" s="71">
        <f t="shared" si="2"/>
        <v>0</v>
      </c>
      <c r="I45" s="71">
        <f t="shared" si="3"/>
        <v>0</v>
      </c>
      <c r="J45" s="71">
        <f t="shared" si="4"/>
        <v>0</v>
      </c>
      <c r="K45" s="71">
        <f t="shared" si="5"/>
        <v>0</v>
      </c>
      <c r="L45" s="71">
        <f t="shared" si="6"/>
        <v>0</v>
      </c>
      <c r="M45" s="71">
        <f t="shared" si="7"/>
        <v>0</v>
      </c>
      <c r="N45" s="71">
        <f t="shared" si="8"/>
        <v>0</v>
      </c>
      <c r="O45" s="71">
        <f t="shared" si="9"/>
        <v>0</v>
      </c>
      <c r="P45" s="71">
        <f t="shared" si="10"/>
        <v>0</v>
      </c>
      <c r="Q45" s="71">
        <f t="shared" si="11"/>
        <v>0</v>
      </c>
      <c r="R45" s="71">
        <f t="shared" si="12"/>
        <v>0</v>
      </c>
      <c r="S45" s="71"/>
      <c r="T45" s="71"/>
      <c r="U45" s="87"/>
      <c r="V45" s="87"/>
      <c r="W45" s="87"/>
      <c r="X45" s="92">
        <f t="shared" si="13"/>
        <v>0</v>
      </c>
      <c r="Y45" s="72">
        <f t="shared" si="14"/>
        <v>1</v>
      </c>
      <c r="Z45" s="72">
        <f t="shared" si="15"/>
        <v>0</v>
      </c>
      <c r="AA45" s="73" t="str">
        <f t="shared" si="16"/>
        <v/>
      </c>
    </row>
    <row r="46" spans="1:27" x14ac:dyDescent="0.3">
      <c r="B46" s="89"/>
      <c r="C46" s="89"/>
      <c r="G46" s="71">
        <f>LARGE(G10:G45,1)+LARGE(G10:G45,2)+LARGE(G10:G45,3)</f>
        <v>0</v>
      </c>
      <c r="H46" s="71">
        <f>SUM(H10:H45)</f>
        <v>4</v>
      </c>
      <c r="I46" s="71">
        <f>LARGE(I10:I45,1)+LARGE(I10:I45,2)+LARGE(I10:I45,3)</f>
        <v>0</v>
      </c>
      <c r="J46" s="71">
        <f>SUM(J10:J45)</f>
        <v>4</v>
      </c>
      <c r="K46" s="71">
        <f>LARGE(K10:K45,1)+LARGE(K10:K45,2)+LARGE(K10:K45,3)</f>
        <v>0</v>
      </c>
      <c r="L46" s="71">
        <f>SUM(L10:L45)</f>
        <v>4</v>
      </c>
      <c r="M46" s="71">
        <f>LARGE(M10:M45,1)+LARGE(M10:M45,2)+LARGE(M10:M45,3)</f>
        <v>0</v>
      </c>
      <c r="N46" s="71">
        <f>SUM(N10:N45)</f>
        <v>4</v>
      </c>
      <c r="O46" s="71">
        <f>LARGE(O10:O45,1)+LARGE(O10:O45,2)+LARGE(O10:O45,3)</f>
        <v>0</v>
      </c>
      <c r="P46" s="71">
        <f>SUM(P10:P45)</f>
        <v>4</v>
      </c>
      <c r="Q46" s="71">
        <f>LARGE(Q10:Q45,1)+LARGE(Q10:Q45,2)+LARGE(Q10:Q45,3)</f>
        <v>0</v>
      </c>
      <c r="R46" s="71">
        <f>SUM(R10:S45)</f>
        <v>4</v>
      </c>
      <c r="AA46" s="73"/>
    </row>
    <row r="47" spans="1:27" x14ac:dyDescent="0.3">
      <c r="C47" s="71" t="s">
        <v>75</v>
      </c>
    </row>
  </sheetData>
  <sheetProtection algorithmName="SHA-512" hashValue="vdRArwiujgIFcvKh6dQOnjRKSzwiqtRFb23VDx18Jj5md+GbyWIuYtsinyHUJwjdgNMzgE8BOb1gsHjjak0CbQ==" saltValue="YwcOKS2OlLLJ3OJhSaOsI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topLeftCell="A22" zoomScaleNormal="100" workbookViewId="0">
      <selection activeCell="C37" sqref="C37"/>
    </sheetView>
  </sheetViews>
  <sheetFormatPr baseColWidth="10" defaultColWidth="22" defaultRowHeight="15.6" x14ac:dyDescent="0.3"/>
  <cols>
    <col min="1" max="1" width="3.5546875" style="71" customWidth="1"/>
    <col min="2" max="2" width="20.5546875" style="71" customWidth="1"/>
    <col min="3" max="3" width="16.88671875" style="71" customWidth="1"/>
    <col min="4" max="4" width="16.109375" style="79" customWidth="1"/>
    <col min="5" max="5" width="9.88671875" style="69" customWidth="1"/>
    <col min="6" max="6" width="6.44140625" style="70" hidden="1" customWidth="1"/>
    <col min="7" max="7" width="8.6640625" style="71" hidden="1" customWidth="1"/>
    <col min="8" max="8" width="2.33203125" style="71" hidden="1" customWidth="1"/>
    <col min="9" max="9" width="8.6640625" style="71" hidden="1" customWidth="1"/>
    <col min="10" max="10" width="2.33203125" style="71" hidden="1" customWidth="1"/>
    <col min="11" max="11" width="8.6640625" style="71" hidden="1" customWidth="1"/>
    <col min="12" max="12" width="2.33203125" style="71" hidden="1" customWidth="1"/>
    <col min="13" max="13" width="8.6640625" style="71" hidden="1" customWidth="1"/>
    <col min="14" max="14" width="2.33203125" style="71" hidden="1" customWidth="1"/>
    <col min="15" max="15" width="8.6640625" style="71" hidden="1" customWidth="1"/>
    <col min="16" max="16" width="2.33203125" style="71" hidden="1" customWidth="1"/>
    <col min="17" max="17" width="8.6640625" style="71" hidden="1" customWidth="1"/>
    <col min="18" max="18" width="2.33203125" style="72" hidden="1" customWidth="1"/>
    <col min="19" max="19" width="0" style="72" hidden="1" customWidth="1"/>
    <col min="20" max="20" width="12.33203125" style="72" customWidth="1"/>
    <col min="21" max="24" width="10.109375" style="72" customWidth="1"/>
    <col min="25" max="26" width="0" style="72" hidden="1" customWidth="1"/>
    <col min="27" max="27" width="0" style="73" hidden="1" customWidth="1"/>
    <col min="28" max="28" width="22.109375" style="74" customWidth="1"/>
    <col min="29" max="29" width="19.6640625" style="72" customWidth="1"/>
    <col min="30" max="16384" width="22" style="72"/>
  </cols>
  <sheetData>
    <row r="1" spans="1:27" x14ac:dyDescent="0.3">
      <c r="A1" s="115"/>
      <c r="B1" s="66" t="s">
        <v>58</v>
      </c>
      <c r="C1" s="67"/>
      <c r="D1" s="75" t="s">
        <v>8</v>
      </c>
      <c r="V1" s="116" t="s">
        <v>53</v>
      </c>
      <c r="W1" s="188" t="str">
        <f>Übersicht!Q4</f>
        <v>Sögel</v>
      </c>
      <c r="X1" s="188"/>
    </row>
    <row r="2" spans="1:27" x14ac:dyDescent="0.3">
      <c r="A2" s="115">
        <v>1</v>
      </c>
      <c r="B2" s="66" t="str">
        <f>'Wettkampf 1'!B2</f>
        <v>Börger I</v>
      </c>
      <c r="C2" s="74"/>
      <c r="D2" s="75">
        <f>G46</f>
        <v>0</v>
      </c>
      <c r="E2" s="119" t="str">
        <f>IF(H46&gt;4,"Es sind zu viele Schützen in Wertung!"," ")</f>
        <v xml:space="preserve"> </v>
      </c>
      <c r="V2" s="116" t="s">
        <v>37</v>
      </c>
      <c r="W2" s="189">
        <f>Übersicht!Q3</f>
        <v>0</v>
      </c>
      <c r="X2" s="188"/>
    </row>
    <row r="3" spans="1:27" x14ac:dyDescent="0.3">
      <c r="A3" s="115">
        <v>2</v>
      </c>
      <c r="B3" s="66" t="str">
        <f>'Wettkampf 1'!B3</f>
        <v>Lorup I</v>
      </c>
      <c r="C3" s="74"/>
      <c r="D3" s="75">
        <f>I46</f>
        <v>0</v>
      </c>
      <c r="E3" s="119" t="str">
        <f>IF(J46&gt;4,"Es sind zu viele Schützen in Wertung!"," ")</f>
        <v xml:space="preserve"> </v>
      </c>
    </row>
    <row r="4" spans="1:27" x14ac:dyDescent="0.3">
      <c r="A4" s="115">
        <v>3</v>
      </c>
      <c r="B4" s="66" t="str">
        <f>'Wettkampf 1'!B4</f>
        <v>Lahn I</v>
      </c>
      <c r="C4" s="74"/>
      <c r="D4" s="75">
        <f>K46</f>
        <v>0</v>
      </c>
      <c r="E4" s="119" t="str">
        <f>IF(L46&gt;4,"Es sind zu viele Schützen in Wertung!"," ")</f>
        <v xml:space="preserve"> </v>
      </c>
      <c r="U4" s="77"/>
      <c r="V4" s="69"/>
      <c r="W4" s="69"/>
      <c r="X4" s="116" t="s">
        <v>50</v>
      </c>
    </row>
    <row r="5" spans="1:27" x14ac:dyDescent="0.3">
      <c r="A5" s="115">
        <v>4</v>
      </c>
      <c r="B5" s="66" t="str">
        <f>'Wettkampf 1'!B5</f>
        <v>Werlte II</v>
      </c>
      <c r="C5" s="74"/>
      <c r="D5" s="75">
        <f>M46</f>
        <v>0</v>
      </c>
      <c r="E5" s="119" t="str">
        <f>IF(N46&gt;4,"Es sind zu viele Schützen in Wertung!"," ")</f>
        <v xml:space="preserve"> </v>
      </c>
      <c r="U5" s="78"/>
      <c r="V5" s="116" t="s">
        <v>52</v>
      </c>
      <c r="W5" s="183"/>
      <c r="X5" s="184"/>
      <c r="Y5" s="78"/>
    </row>
    <row r="6" spans="1:27" x14ac:dyDescent="0.3">
      <c r="A6" s="115">
        <v>5</v>
      </c>
      <c r="B6" s="66" t="str">
        <f>'Wettkampf 1'!B6</f>
        <v>Neubörger I</v>
      </c>
      <c r="C6" s="74"/>
      <c r="D6" s="75">
        <f>O46</f>
        <v>0</v>
      </c>
      <c r="E6" s="119" t="str">
        <f>IF(P46&gt;4,"Es sind zu viele Schützen in Wertung!"," ")</f>
        <v xml:space="preserve"> </v>
      </c>
      <c r="U6" s="78"/>
      <c r="V6" s="116" t="s">
        <v>51</v>
      </c>
      <c r="W6" s="187"/>
      <c r="X6" s="187"/>
      <c r="Y6" s="78"/>
    </row>
    <row r="7" spans="1:27" x14ac:dyDescent="0.3">
      <c r="A7" s="115">
        <v>6</v>
      </c>
      <c r="B7" s="66" t="str">
        <f>'Wettkampf 1'!B7</f>
        <v>Sögel IV</v>
      </c>
      <c r="C7" s="74"/>
      <c r="D7" s="75">
        <f>Q46</f>
        <v>0</v>
      </c>
      <c r="E7" s="119" t="str">
        <f>IF(R46&gt;4,"Es sind zu viele Schützen in Wertung!"," ")</f>
        <v xml:space="preserve"> </v>
      </c>
      <c r="U7" s="78"/>
      <c r="V7" s="116" t="s">
        <v>67</v>
      </c>
      <c r="W7" s="190"/>
      <c r="X7" s="191"/>
      <c r="Y7" s="78"/>
    </row>
    <row r="8" spans="1:27" x14ac:dyDescent="0.3">
      <c r="U8" s="78"/>
      <c r="V8" s="78"/>
      <c r="W8" s="78"/>
      <c r="X8" s="112"/>
      <c r="Y8" s="78"/>
    </row>
    <row r="9" spans="1:27" ht="62.4" x14ac:dyDescent="0.3">
      <c r="A9" s="115"/>
      <c r="B9" s="80" t="s">
        <v>7</v>
      </c>
      <c r="C9" s="80" t="s">
        <v>58</v>
      </c>
      <c r="D9" s="81" t="s">
        <v>47</v>
      </c>
      <c r="E9" s="80" t="s">
        <v>40</v>
      </c>
      <c r="F9" s="82"/>
      <c r="G9" s="83" t="s">
        <v>41</v>
      </c>
      <c r="H9" s="83"/>
      <c r="I9" s="83" t="s">
        <v>42</v>
      </c>
      <c r="J9" s="83"/>
      <c r="K9" s="83" t="s">
        <v>43</v>
      </c>
      <c r="L9" s="83"/>
      <c r="M9" s="83" t="s">
        <v>44</v>
      </c>
      <c r="N9" s="83"/>
      <c r="O9" s="83" t="s">
        <v>45</v>
      </c>
      <c r="P9" s="83"/>
      <c r="Q9" s="83" t="s">
        <v>46</v>
      </c>
      <c r="R9" s="83"/>
      <c r="S9" s="83"/>
      <c r="T9" s="83"/>
      <c r="U9" s="180" t="s">
        <v>38</v>
      </c>
      <c r="V9" s="181"/>
      <c r="W9" s="181"/>
      <c r="X9" s="182"/>
    </row>
    <row r="10" spans="1:27" ht="12.9" customHeight="1" x14ac:dyDescent="0.3">
      <c r="A10" s="115">
        <v>1</v>
      </c>
      <c r="B10" s="68" t="str">
        <f>'Wettkampf 1'!B10</f>
        <v>Terhalle Maria</v>
      </c>
      <c r="C10" s="68" t="str">
        <f>'Wettkampf 1'!C10</f>
        <v>Börger I</v>
      </c>
      <c r="D10" s="84"/>
      <c r="E10" s="85"/>
      <c r="F10" s="70">
        <f>IF(E10="x","0",D10)</f>
        <v>0</v>
      </c>
      <c r="G10" s="71">
        <f>IF(C10=$B$2,F10,0)</f>
        <v>0</v>
      </c>
      <c r="H10" s="71">
        <f>(IF(AND($E10="",$C10=$B$2),1,0))</f>
        <v>1</v>
      </c>
      <c r="I10" s="71">
        <f>IF($C10=$B$3,F10,0)</f>
        <v>0</v>
      </c>
      <c r="J10" s="71">
        <f>(IF(AND($E10="",$C10=$B$3),1,0))</f>
        <v>0</v>
      </c>
      <c r="K10" s="71">
        <f>IF($C10=$B$4,F10,0)</f>
        <v>0</v>
      </c>
      <c r="L10" s="71">
        <f>(IF(AND($E10="",$C10=$B$4),1,0))</f>
        <v>0</v>
      </c>
      <c r="M10" s="71">
        <f>IF($C10=$B$5,F10,0)</f>
        <v>0</v>
      </c>
      <c r="N10" s="71">
        <f>(IF(AND($E10="",$C10=$B$5),1,0))</f>
        <v>0</v>
      </c>
      <c r="O10" s="71">
        <f>IF($C10=$B$6,F10,0)</f>
        <v>0</v>
      </c>
      <c r="P10" s="71">
        <f>(IF(AND($E10="",$C10=$B$6),1,0))</f>
        <v>0</v>
      </c>
      <c r="Q10" s="71">
        <f>IF($C10=$B$7,F10,0)</f>
        <v>0</v>
      </c>
      <c r="R10" s="71">
        <f>(IF(AND($E10="",$C10=$B$7),1,0))</f>
        <v>0</v>
      </c>
      <c r="S10" s="71"/>
      <c r="T10" s="71"/>
      <c r="U10" s="86"/>
      <c r="V10" s="86"/>
      <c r="W10" s="86"/>
      <c r="X10" s="91">
        <f>U10+V10+W10</f>
        <v>0</v>
      </c>
      <c r="Y10" s="72">
        <f>IF(X10=D10,1,0)</f>
        <v>1</v>
      </c>
      <c r="Z10" s="72">
        <f>IF(X10=0,0,1)</f>
        <v>0</v>
      </c>
      <c r="AA10" s="73" t="str">
        <f>IF(Y10+Z10=2,"Korrekt","")</f>
        <v/>
      </c>
    </row>
    <row r="11" spans="1:27" ht="12.9" customHeight="1" x14ac:dyDescent="0.3">
      <c r="A11" s="115">
        <v>2</v>
      </c>
      <c r="B11" s="68" t="str">
        <f>'Wettkampf 1'!B11</f>
        <v>Kronabel Thea</v>
      </c>
      <c r="C11" s="68" t="str">
        <f>'Wettkampf 1'!C11</f>
        <v>Börger I</v>
      </c>
      <c r="D11" s="84"/>
      <c r="E11" s="85"/>
      <c r="F11" s="70">
        <f t="shared" ref="F11:F45" si="0">IF(E11="x","0",D11)</f>
        <v>0</v>
      </c>
      <c r="G11" s="71">
        <f t="shared" ref="G11:G45" si="1">IF(C11=$B$2,F11,0)</f>
        <v>0</v>
      </c>
      <c r="H11" s="71">
        <f t="shared" ref="H11:H45" si="2">(IF(AND($E11="",$C11=$B$2),1,0))</f>
        <v>1</v>
      </c>
      <c r="I11" s="71">
        <f t="shared" ref="I11:I45" si="3">IF($C11=$B$3,F11,0)</f>
        <v>0</v>
      </c>
      <c r="J11" s="71">
        <f t="shared" ref="J11:J45" si="4">(IF(AND($E11="",$C11=$B$3),1,0))</f>
        <v>0</v>
      </c>
      <c r="K11" s="71">
        <f t="shared" ref="K11:K45" si="5">IF($C11=$B$4,F11,0)</f>
        <v>0</v>
      </c>
      <c r="L11" s="71">
        <f t="shared" ref="L11:L45" si="6">(IF(AND($E11="",$C11=$B$4),1,0))</f>
        <v>0</v>
      </c>
      <c r="M11" s="71">
        <f t="shared" ref="M11:M45" si="7">IF($C11=$B$5,F11,0)</f>
        <v>0</v>
      </c>
      <c r="N11" s="71">
        <f t="shared" ref="N11:N45" si="8">(IF(AND($E11="",$C11=$B$5),1,0))</f>
        <v>0</v>
      </c>
      <c r="O11" s="71">
        <f t="shared" ref="O11:O45" si="9">IF($C11=$B$6,F11,0)</f>
        <v>0</v>
      </c>
      <c r="P11" s="71">
        <f t="shared" ref="P11:P45" si="10">(IF(AND($E11="",$C11=$B$6),1,0))</f>
        <v>0</v>
      </c>
      <c r="Q11" s="71">
        <f t="shared" ref="Q11:Q45" si="11">IF($C11=$B$7,F11,0)</f>
        <v>0</v>
      </c>
      <c r="R11" s="71">
        <f t="shared" ref="R11:R45" si="12">(IF(AND($E11="",$C11=$B$7),1,0))</f>
        <v>0</v>
      </c>
      <c r="S11" s="71"/>
      <c r="T11" s="71"/>
      <c r="U11" s="87"/>
      <c r="V11" s="87"/>
      <c r="W11" s="87"/>
      <c r="X11" s="92">
        <f t="shared" ref="X11:X45" si="13">U11+V11+W11</f>
        <v>0</v>
      </c>
      <c r="Y11" s="72">
        <f t="shared" ref="Y11:Y45" si="14">IF(X11=D11,1,0)</f>
        <v>1</v>
      </c>
      <c r="Z11" s="72">
        <f t="shared" ref="Z11:Z45" si="15">IF(X11=0,0,1)</f>
        <v>0</v>
      </c>
      <c r="AA11" s="73" t="str">
        <f t="shared" ref="AA11:AA45" si="16">IF(Y11+Z11=2,"Korrekt","")</f>
        <v/>
      </c>
    </row>
    <row r="12" spans="1:27" ht="12.9" customHeight="1" x14ac:dyDescent="0.3">
      <c r="A12" s="115">
        <v>3</v>
      </c>
      <c r="B12" s="68" t="str">
        <f>'Wettkampf 1'!B12</f>
        <v>Kossenjans Rita</v>
      </c>
      <c r="C12" s="68" t="str">
        <f>'Wettkampf 1'!C12</f>
        <v>Börger I</v>
      </c>
      <c r="D12" s="84"/>
      <c r="E12" s="85"/>
      <c r="F12" s="70">
        <f t="shared" si="0"/>
        <v>0</v>
      </c>
      <c r="G12" s="71">
        <f t="shared" si="1"/>
        <v>0</v>
      </c>
      <c r="H12" s="71">
        <f t="shared" si="2"/>
        <v>1</v>
      </c>
      <c r="I12" s="71">
        <f t="shared" si="3"/>
        <v>0</v>
      </c>
      <c r="J12" s="71">
        <f t="shared" si="4"/>
        <v>0</v>
      </c>
      <c r="K12" s="71">
        <f t="shared" si="5"/>
        <v>0</v>
      </c>
      <c r="L12" s="71">
        <f t="shared" si="6"/>
        <v>0</v>
      </c>
      <c r="M12" s="71">
        <f t="shared" si="7"/>
        <v>0</v>
      </c>
      <c r="N12" s="71">
        <f t="shared" si="8"/>
        <v>0</v>
      </c>
      <c r="O12" s="71">
        <f t="shared" si="9"/>
        <v>0</v>
      </c>
      <c r="P12" s="71">
        <f t="shared" si="10"/>
        <v>0</v>
      </c>
      <c r="Q12" s="71">
        <f t="shared" si="11"/>
        <v>0</v>
      </c>
      <c r="R12" s="71">
        <f t="shared" si="12"/>
        <v>0</v>
      </c>
      <c r="S12" s="71"/>
      <c r="T12" s="71"/>
      <c r="U12" s="87"/>
      <c r="V12" s="87"/>
      <c r="W12" s="87"/>
      <c r="X12" s="92">
        <f t="shared" si="13"/>
        <v>0</v>
      </c>
      <c r="Y12" s="72">
        <f t="shared" si="14"/>
        <v>1</v>
      </c>
      <c r="Z12" s="72">
        <f t="shared" si="15"/>
        <v>0</v>
      </c>
      <c r="AA12" s="73" t="str">
        <f t="shared" si="16"/>
        <v/>
      </c>
    </row>
    <row r="13" spans="1:27" ht="12.9" customHeight="1" x14ac:dyDescent="0.3">
      <c r="A13" s="115">
        <v>4</v>
      </c>
      <c r="B13" s="68" t="str">
        <f>'Wettkampf 1'!B13</f>
        <v>Lammers Eva</v>
      </c>
      <c r="C13" s="68" t="str">
        <f>'Wettkampf 1'!C13</f>
        <v>Börger I</v>
      </c>
      <c r="D13" s="84"/>
      <c r="E13" s="85"/>
      <c r="F13" s="70">
        <f t="shared" si="0"/>
        <v>0</v>
      </c>
      <c r="G13" s="71">
        <f t="shared" si="1"/>
        <v>0</v>
      </c>
      <c r="H13" s="71">
        <f t="shared" si="2"/>
        <v>1</v>
      </c>
      <c r="I13" s="71">
        <f t="shared" si="3"/>
        <v>0</v>
      </c>
      <c r="J13" s="71">
        <f t="shared" si="4"/>
        <v>0</v>
      </c>
      <c r="K13" s="71">
        <f t="shared" si="5"/>
        <v>0</v>
      </c>
      <c r="L13" s="71">
        <f t="shared" si="6"/>
        <v>0</v>
      </c>
      <c r="M13" s="71">
        <f t="shared" si="7"/>
        <v>0</v>
      </c>
      <c r="N13" s="71">
        <f t="shared" si="8"/>
        <v>0</v>
      </c>
      <c r="O13" s="71">
        <f t="shared" si="9"/>
        <v>0</v>
      </c>
      <c r="P13" s="71">
        <f t="shared" si="10"/>
        <v>0</v>
      </c>
      <c r="Q13" s="71">
        <f t="shared" si="11"/>
        <v>0</v>
      </c>
      <c r="R13" s="71">
        <f t="shared" si="12"/>
        <v>0</v>
      </c>
      <c r="S13" s="71"/>
      <c r="T13" s="71"/>
      <c r="U13" s="87"/>
      <c r="V13" s="87"/>
      <c r="W13" s="87"/>
      <c r="X13" s="92">
        <f t="shared" si="13"/>
        <v>0</v>
      </c>
      <c r="Y13" s="72">
        <f t="shared" si="14"/>
        <v>1</v>
      </c>
      <c r="Z13" s="72">
        <f t="shared" si="15"/>
        <v>0</v>
      </c>
      <c r="AA13" s="73" t="str">
        <f t="shared" si="16"/>
        <v/>
      </c>
    </row>
    <row r="14" spans="1:27" ht="12.9" customHeight="1" x14ac:dyDescent="0.3">
      <c r="A14" s="115">
        <v>5</v>
      </c>
      <c r="B14" s="68" t="str">
        <f>'Wettkampf 1'!B14</f>
        <v>Korten Monika</v>
      </c>
      <c r="C14" s="68" t="str">
        <f>'Wettkampf 1'!C14</f>
        <v>Börger I</v>
      </c>
      <c r="D14" s="84"/>
      <c r="E14" s="85" t="s">
        <v>39</v>
      </c>
      <c r="F14" s="70" t="str">
        <f t="shared" si="0"/>
        <v>0</v>
      </c>
      <c r="G14" s="71" t="str">
        <f t="shared" si="1"/>
        <v>0</v>
      </c>
      <c r="H14" s="71">
        <f t="shared" si="2"/>
        <v>0</v>
      </c>
      <c r="I14" s="71">
        <f t="shared" si="3"/>
        <v>0</v>
      </c>
      <c r="J14" s="71">
        <f t="shared" si="4"/>
        <v>0</v>
      </c>
      <c r="K14" s="71">
        <f t="shared" si="5"/>
        <v>0</v>
      </c>
      <c r="L14" s="71">
        <f t="shared" si="6"/>
        <v>0</v>
      </c>
      <c r="M14" s="71">
        <f t="shared" si="7"/>
        <v>0</v>
      </c>
      <c r="N14" s="71">
        <f t="shared" si="8"/>
        <v>0</v>
      </c>
      <c r="O14" s="71">
        <f t="shared" si="9"/>
        <v>0</v>
      </c>
      <c r="P14" s="71">
        <f t="shared" si="10"/>
        <v>0</v>
      </c>
      <c r="Q14" s="71">
        <f t="shared" si="11"/>
        <v>0</v>
      </c>
      <c r="R14" s="71">
        <f t="shared" si="12"/>
        <v>0</v>
      </c>
      <c r="S14" s="71"/>
      <c r="T14" s="71"/>
      <c r="U14" s="87"/>
      <c r="V14" s="87"/>
      <c r="W14" s="87"/>
      <c r="X14" s="92">
        <f t="shared" si="13"/>
        <v>0</v>
      </c>
      <c r="Y14" s="72">
        <f t="shared" si="14"/>
        <v>1</v>
      </c>
      <c r="Z14" s="72">
        <f t="shared" si="15"/>
        <v>0</v>
      </c>
      <c r="AA14" s="73" t="str">
        <f t="shared" si="16"/>
        <v/>
      </c>
    </row>
    <row r="15" spans="1:27" ht="12.9" customHeight="1" x14ac:dyDescent="0.3">
      <c r="A15" s="115">
        <v>6</v>
      </c>
      <c r="B15" s="68" t="str">
        <f>'Wettkampf 1'!B15</f>
        <v>Hackmann Irmgard</v>
      </c>
      <c r="C15" s="68" t="str">
        <f>'Wettkampf 1'!C15</f>
        <v>Lorup I</v>
      </c>
      <c r="D15" s="84"/>
      <c r="E15" s="85" t="s">
        <v>39</v>
      </c>
      <c r="F15" s="70" t="str">
        <f t="shared" si="0"/>
        <v>0</v>
      </c>
      <c r="G15" s="71">
        <f t="shared" si="1"/>
        <v>0</v>
      </c>
      <c r="H15" s="71">
        <f t="shared" si="2"/>
        <v>0</v>
      </c>
      <c r="I15" s="71" t="str">
        <f t="shared" si="3"/>
        <v>0</v>
      </c>
      <c r="J15" s="71">
        <f t="shared" si="4"/>
        <v>0</v>
      </c>
      <c r="K15" s="71">
        <f t="shared" si="5"/>
        <v>0</v>
      </c>
      <c r="L15" s="71">
        <f t="shared" si="6"/>
        <v>0</v>
      </c>
      <c r="M15" s="71">
        <f t="shared" si="7"/>
        <v>0</v>
      </c>
      <c r="N15" s="71">
        <f t="shared" si="8"/>
        <v>0</v>
      </c>
      <c r="O15" s="71">
        <f t="shared" si="9"/>
        <v>0</v>
      </c>
      <c r="P15" s="71">
        <f t="shared" si="10"/>
        <v>0</v>
      </c>
      <c r="Q15" s="71">
        <f t="shared" si="11"/>
        <v>0</v>
      </c>
      <c r="R15" s="71">
        <f t="shared" si="12"/>
        <v>0</v>
      </c>
      <c r="S15" s="71"/>
      <c r="T15" s="71"/>
      <c r="U15" s="87"/>
      <c r="V15" s="87"/>
      <c r="W15" s="87"/>
      <c r="X15" s="92">
        <f t="shared" si="13"/>
        <v>0</v>
      </c>
      <c r="Y15" s="72">
        <f t="shared" si="14"/>
        <v>1</v>
      </c>
      <c r="Z15" s="72">
        <f t="shared" si="15"/>
        <v>0</v>
      </c>
      <c r="AA15" s="73" t="str">
        <f t="shared" si="16"/>
        <v/>
      </c>
    </row>
    <row r="16" spans="1:27" ht="12.9" customHeight="1" x14ac:dyDescent="0.3">
      <c r="A16" s="115">
        <v>7</v>
      </c>
      <c r="B16" s="68" t="str">
        <f>'Wettkampf 1'!B16</f>
        <v>Gerdes Angela</v>
      </c>
      <c r="C16" s="68" t="str">
        <f>'Wettkampf 1'!C16</f>
        <v>Lorup I</v>
      </c>
      <c r="D16" s="84"/>
      <c r="E16" s="85"/>
      <c r="F16" s="70">
        <f t="shared" si="0"/>
        <v>0</v>
      </c>
      <c r="G16" s="71">
        <f t="shared" si="1"/>
        <v>0</v>
      </c>
      <c r="H16" s="71">
        <f t="shared" si="2"/>
        <v>0</v>
      </c>
      <c r="I16" s="71">
        <f t="shared" si="3"/>
        <v>0</v>
      </c>
      <c r="J16" s="71">
        <f t="shared" si="4"/>
        <v>1</v>
      </c>
      <c r="K16" s="71">
        <f t="shared" si="5"/>
        <v>0</v>
      </c>
      <c r="L16" s="71">
        <f t="shared" si="6"/>
        <v>0</v>
      </c>
      <c r="M16" s="71">
        <f t="shared" si="7"/>
        <v>0</v>
      </c>
      <c r="N16" s="71">
        <f t="shared" si="8"/>
        <v>0</v>
      </c>
      <c r="O16" s="71">
        <f t="shared" si="9"/>
        <v>0</v>
      </c>
      <c r="P16" s="71">
        <f t="shared" si="10"/>
        <v>0</v>
      </c>
      <c r="Q16" s="71">
        <f t="shared" si="11"/>
        <v>0</v>
      </c>
      <c r="R16" s="71">
        <f t="shared" si="12"/>
        <v>0</v>
      </c>
      <c r="S16" s="71"/>
      <c r="T16" s="71"/>
      <c r="U16" s="87"/>
      <c r="V16" s="87"/>
      <c r="W16" s="87"/>
      <c r="X16" s="92">
        <f t="shared" si="13"/>
        <v>0</v>
      </c>
      <c r="Y16" s="72">
        <f t="shared" si="14"/>
        <v>1</v>
      </c>
      <c r="Z16" s="72">
        <f t="shared" si="15"/>
        <v>0</v>
      </c>
      <c r="AA16" s="73" t="str">
        <f t="shared" si="16"/>
        <v/>
      </c>
    </row>
    <row r="17" spans="1:27" ht="12.9" customHeight="1" x14ac:dyDescent="0.3">
      <c r="A17" s="115">
        <v>8</v>
      </c>
      <c r="B17" s="68" t="str">
        <f>'Wettkampf 1'!B17</f>
        <v>Lindemann Helga</v>
      </c>
      <c r="C17" s="68" t="str">
        <f>'Wettkampf 1'!C17</f>
        <v>Lorup I</v>
      </c>
      <c r="D17" s="84"/>
      <c r="E17" s="85"/>
      <c r="F17" s="70">
        <f t="shared" si="0"/>
        <v>0</v>
      </c>
      <c r="G17" s="71">
        <f t="shared" si="1"/>
        <v>0</v>
      </c>
      <c r="H17" s="71">
        <f t="shared" si="2"/>
        <v>0</v>
      </c>
      <c r="I17" s="71">
        <f t="shared" si="3"/>
        <v>0</v>
      </c>
      <c r="J17" s="71">
        <f t="shared" si="4"/>
        <v>1</v>
      </c>
      <c r="K17" s="71">
        <f t="shared" si="5"/>
        <v>0</v>
      </c>
      <c r="L17" s="71">
        <f t="shared" si="6"/>
        <v>0</v>
      </c>
      <c r="M17" s="71">
        <f t="shared" si="7"/>
        <v>0</v>
      </c>
      <c r="N17" s="71">
        <f t="shared" si="8"/>
        <v>0</v>
      </c>
      <c r="O17" s="71">
        <f t="shared" si="9"/>
        <v>0</v>
      </c>
      <c r="P17" s="71">
        <f t="shared" si="10"/>
        <v>0</v>
      </c>
      <c r="Q17" s="71">
        <f t="shared" si="11"/>
        <v>0</v>
      </c>
      <c r="R17" s="71">
        <f t="shared" si="12"/>
        <v>0</v>
      </c>
      <c r="S17" s="71"/>
      <c r="T17" s="71"/>
      <c r="U17" s="87"/>
      <c r="V17" s="87"/>
      <c r="W17" s="87"/>
      <c r="X17" s="92">
        <f t="shared" si="13"/>
        <v>0</v>
      </c>
      <c r="Y17" s="72">
        <f t="shared" si="14"/>
        <v>1</v>
      </c>
      <c r="Z17" s="72">
        <f t="shared" si="15"/>
        <v>0</v>
      </c>
      <c r="AA17" s="73" t="str">
        <f t="shared" si="16"/>
        <v/>
      </c>
    </row>
    <row r="18" spans="1:27" ht="12.9" customHeight="1" x14ac:dyDescent="0.3">
      <c r="A18" s="115">
        <v>9</v>
      </c>
      <c r="B18" s="68" t="str">
        <f>'Wettkampf 1'!B18</f>
        <v>Hüntelmann Agnes</v>
      </c>
      <c r="C18" s="68" t="str">
        <f>'Wettkampf 1'!C18</f>
        <v>Lahn I</v>
      </c>
      <c r="D18" s="84"/>
      <c r="E18" s="85"/>
      <c r="F18" s="70">
        <f t="shared" si="0"/>
        <v>0</v>
      </c>
      <c r="G18" s="71">
        <f t="shared" si="1"/>
        <v>0</v>
      </c>
      <c r="H18" s="71">
        <f t="shared" si="2"/>
        <v>0</v>
      </c>
      <c r="I18" s="71">
        <f t="shared" si="3"/>
        <v>0</v>
      </c>
      <c r="J18" s="71">
        <f t="shared" si="4"/>
        <v>0</v>
      </c>
      <c r="K18" s="71">
        <f t="shared" si="5"/>
        <v>0</v>
      </c>
      <c r="L18" s="71">
        <f t="shared" si="6"/>
        <v>1</v>
      </c>
      <c r="M18" s="71">
        <f t="shared" si="7"/>
        <v>0</v>
      </c>
      <c r="N18" s="71">
        <f t="shared" si="8"/>
        <v>0</v>
      </c>
      <c r="O18" s="71">
        <f t="shared" si="9"/>
        <v>0</v>
      </c>
      <c r="P18" s="71">
        <f t="shared" si="10"/>
        <v>0</v>
      </c>
      <c r="Q18" s="71">
        <f t="shared" si="11"/>
        <v>0</v>
      </c>
      <c r="R18" s="71">
        <f t="shared" si="12"/>
        <v>0</v>
      </c>
      <c r="S18" s="71"/>
      <c r="T18" s="71"/>
      <c r="U18" s="87"/>
      <c r="V18" s="87"/>
      <c r="W18" s="87"/>
      <c r="X18" s="92">
        <f t="shared" si="13"/>
        <v>0</v>
      </c>
      <c r="Y18" s="72">
        <f t="shared" si="14"/>
        <v>1</v>
      </c>
      <c r="Z18" s="72">
        <f t="shared" si="15"/>
        <v>0</v>
      </c>
      <c r="AA18" s="73" t="str">
        <f t="shared" si="16"/>
        <v/>
      </c>
    </row>
    <row r="19" spans="1:27" ht="12.9" customHeight="1" x14ac:dyDescent="0.3">
      <c r="A19" s="115">
        <v>10</v>
      </c>
      <c r="B19" s="68" t="str">
        <f>'Wettkampf 1'!B19</f>
        <v>Benten Waltraud</v>
      </c>
      <c r="C19" s="68" t="str">
        <f>'Wettkampf 1'!C19</f>
        <v>Lahn I</v>
      </c>
      <c r="D19" s="84"/>
      <c r="E19" s="85"/>
      <c r="F19" s="70">
        <f t="shared" si="0"/>
        <v>0</v>
      </c>
      <c r="G19" s="71">
        <f t="shared" si="1"/>
        <v>0</v>
      </c>
      <c r="H19" s="71">
        <f t="shared" si="2"/>
        <v>0</v>
      </c>
      <c r="I19" s="71">
        <f t="shared" si="3"/>
        <v>0</v>
      </c>
      <c r="J19" s="71">
        <f t="shared" si="4"/>
        <v>0</v>
      </c>
      <c r="K19" s="71">
        <f t="shared" si="5"/>
        <v>0</v>
      </c>
      <c r="L19" s="71">
        <f t="shared" si="6"/>
        <v>1</v>
      </c>
      <c r="M19" s="71">
        <f t="shared" si="7"/>
        <v>0</v>
      </c>
      <c r="N19" s="71">
        <f t="shared" si="8"/>
        <v>0</v>
      </c>
      <c r="O19" s="71">
        <f t="shared" si="9"/>
        <v>0</v>
      </c>
      <c r="P19" s="71">
        <f t="shared" si="10"/>
        <v>0</v>
      </c>
      <c r="Q19" s="71">
        <f t="shared" si="11"/>
        <v>0</v>
      </c>
      <c r="R19" s="71">
        <f t="shared" si="12"/>
        <v>0</v>
      </c>
      <c r="S19" s="71"/>
      <c r="T19" s="71"/>
      <c r="U19" s="87"/>
      <c r="V19" s="87"/>
      <c r="W19" s="87"/>
      <c r="X19" s="92">
        <f t="shared" si="13"/>
        <v>0</v>
      </c>
      <c r="Y19" s="72">
        <f t="shared" si="14"/>
        <v>1</v>
      </c>
      <c r="Z19" s="72">
        <f t="shared" si="15"/>
        <v>0</v>
      </c>
      <c r="AA19" s="73" t="str">
        <f t="shared" si="16"/>
        <v/>
      </c>
    </row>
    <row r="20" spans="1:27" ht="12.9" customHeight="1" x14ac:dyDescent="0.3">
      <c r="A20" s="115">
        <v>11</v>
      </c>
      <c r="B20" s="68" t="str">
        <f>'Wettkampf 1'!B20</f>
        <v>Bröker Karin</v>
      </c>
      <c r="C20" s="68" t="str">
        <f>'Wettkampf 1'!C20</f>
        <v>Lahn I</v>
      </c>
      <c r="D20" s="84"/>
      <c r="E20" s="85" t="s">
        <v>39</v>
      </c>
      <c r="F20" s="70" t="str">
        <f t="shared" si="0"/>
        <v>0</v>
      </c>
      <c r="G20" s="71">
        <f t="shared" si="1"/>
        <v>0</v>
      </c>
      <c r="H20" s="71">
        <f t="shared" si="2"/>
        <v>0</v>
      </c>
      <c r="I20" s="71">
        <f t="shared" si="3"/>
        <v>0</v>
      </c>
      <c r="J20" s="71">
        <f t="shared" si="4"/>
        <v>0</v>
      </c>
      <c r="K20" s="71" t="str">
        <f t="shared" si="5"/>
        <v>0</v>
      </c>
      <c r="L20" s="71">
        <f t="shared" si="6"/>
        <v>0</v>
      </c>
      <c r="M20" s="71">
        <f t="shared" si="7"/>
        <v>0</v>
      </c>
      <c r="N20" s="71">
        <f t="shared" si="8"/>
        <v>0</v>
      </c>
      <c r="O20" s="71">
        <f t="shared" si="9"/>
        <v>0</v>
      </c>
      <c r="P20" s="71">
        <f t="shared" si="10"/>
        <v>0</v>
      </c>
      <c r="Q20" s="71">
        <f t="shared" si="11"/>
        <v>0</v>
      </c>
      <c r="R20" s="71">
        <f t="shared" si="12"/>
        <v>0</v>
      </c>
      <c r="S20" s="71"/>
      <c r="T20" s="71"/>
      <c r="U20" s="87"/>
      <c r="V20" s="87"/>
      <c r="W20" s="87"/>
      <c r="X20" s="92">
        <f t="shared" si="13"/>
        <v>0</v>
      </c>
      <c r="Y20" s="72">
        <f t="shared" si="14"/>
        <v>1</v>
      </c>
      <c r="Z20" s="72">
        <f t="shared" si="15"/>
        <v>0</v>
      </c>
      <c r="AA20" s="73" t="str">
        <f t="shared" si="16"/>
        <v/>
      </c>
    </row>
    <row r="21" spans="1:27" ht="12.9" customHeight="1" x14ac:dyDescent="0.3">
      <c r="A21" s="115">
        <v>12</v>
      </c>
      <c r="B21" s="68" t="str">
        <f>'Wettkampf 1'!B21</f>
        <v>Thyen Kerstin</v>
      </c>
      <c r="C21" s="68" t="str">
        <f>'Wettkampf 1'!C21</f>
        <v>Lahn I</v>
      </c>
      <c r="D21" s="84"/>
      <c r="E21" s="85" t="s">
        <v>39</v>
      </c>
      <c r="F21" s="70" t="str">
        <f t="shared" si="0"/>
        <v>0</v>
      </c>
      <c r="G21" s="71">
        <f t="shared" si="1"/>
        <v>0</v>
      </c>
      <c r="H21" s="71">
        <f t="shared" si="2"/>
        <v>0</v>
      </c>
      <c r="I21" s="71">
        <f t="shared" si="3"/>
        <v>0</v>
      </c>
      <c r="J21" s="71">
        <f t="shared" si="4"/>
        <v>0</v>
      </c>
      <c r="K21" s="71" t="str">
        <f t="shared" si="5"/>
        <v>0</v>
      </c>
      <c r="L21" s="71">
        <f t="shared" si="6"/>
        <v>0</v>
      </c>
      <c r="M21" s="71">
        <f t="shared" si="7"/>
        <v>0</v>
      </c>
      <c r="N21" s="71">
        <f t="shared" si="8"/>
        <v>0</v>
      </c>
      <c r="O21" s="71">
        <f t="shared" si="9"/>
        <v>0</v>
      </c>
      <c r="P21" s="71">
        <f t="shared" si="10"/>
        <v>0</v>
      </c>
      <c r="Q21" s="71">
        <f t="shared" si="11"/>
        <v>0</v>
      </c>
      <c r="R21" s="71">
        <f t="shared" si="12"/>
        <v>0</v>
      </c>
      <c r="S21" s="71"/>
      <c r="T21" s="71"/>
      <c r="U21" s="87"/>
      <c r="V21" s="87"/>
      <c r="W21" s="87"/>
      <c r="X21" s="92">
        <f t="shared" si="13"/>
        <v>0</v>
      </c>
      <c r="Y21" s="72">
        <f t="shared" si="14"/>
        <v>1</v>
      </c>
      <c r="Z21" s="72">
        <f t="shared" si="15"/>
        <v>0</v>
      </c>
      <c r="AA21" s="73" t="str">
        <f t="shared" si="16"/>
        <v/>
      </c>
    </row>
    <row r="22" spans="1:27" ht="12.9" customHeight="1" x14ac:dyDescent="0.3">
      <c r="A22" s="115">
        <v>13</v>
      </c>
      <c r="B22" s="68" t="str">
        <f>'Wettkampf 1'!B22</f>
        <v>Rehorst Marita</v>
      </c>
      <c r="C22" s="68" t="str">
        <f>'Wettkampf 1'!C22</f>
        <v>Werlte II</v>
      </c>
      <c r="D22" s="84"/>
      <c r="E22" s="85"/>
      <c r="F22" s="70">
        <f t="shared" si="0"/>
        <v>0</v>
      </c>
      <c r="G22" s="71">
        <f t="shared" si="1"/>
        <v>0</v>
      </c>
      <c r="H22" s="71">
        <f t="shared" si="2"/>
        <v>0</v>
      </c>
      <c r="I22" s="71">
        <f t="shared" si="3"/>
        <v>0</v>
      </c>
      <c r="J22" s="71">
        <f t="shared" si="4"/>
        <v>0</v>
      </c>
      <c r="K22" s="71">
        <f t="shared" si="5"/>
        <v>0</v>
      </c>
      <c r="L22" s="71">
        <f t="shared" si="6"/>
        <v>0</v>
      </c>
      <c r="M22" s="71">
        <f t="shared" si="7"/>
        <v>0</v>
      </c>
      <c r="N22" s="71">
        <f t="shared" si="8"/>
        <v>1</v>
      </c>
      <c r="O22" s="71">
        <f t="shared" si="9"/>
        <v>0</v>
      </c>
      <c r="P22" s="71">
        <f t="shared" si="10"/>
        <v>0</v>
      </c>
      <c r="Q22" s="71">
        <f t="shared" si="11"/>
        <v>0</v>
      </c>
      <c r="R22" s="71">
        <f t="shared" si="12"/>
        <v>0</v>
      </c>
      <c r="S22" s="71"/>
      <c r="T22" s="71"/>
      <c r="U22" s="87"/>
      <c r="V22" s="87"/>
      <c r="W22" s="87"/>
      <c r="X22" s="92">
        <f t="shared" si="13"/>
        <v>0</v>
      </c>
      <c r="Y22" s="72">
        <f t="shared" si="14"/>
        <v>1</v>
      </c>
      <c r="Z22" s="72">
        <f t="shared" si="15"/>
        <v>0</v>
      </c>
      <c r="AA22" s="73" t="str">
        <f t="shared" si="16"/>
        <v/>
      </c>
    </row>
    <row r="23" spans="1:27" ht="12.9" customHeight="1" x14ac:dyDescent="0.3">
      <c r="A23" s="115">
        <v>14</v>
      </c>
      <c r="B23" s="68" t="str">
        <f>'Wettkampf 1'!B23</f>
        <v>Deitermann Erika</v>
      </c>
      <c r="C23" s="68" t="str">
        <f>'Wettkampf 1'!C23</f>
        <v>Werlte II</v>
      </c>
      <c r="D23" s="84"/>
      <c r="E23" s="85"/>
      <c r="F23" s="70">
        <f t="shared" si="0"/>
        <v>0</v>
      </c>
      <c r="G23" s="71">
        <f t="shared" si="1"/>
        <v>0</v>
      </c>
      <c r="H23" s="71">
        <f t="shared" si="2"/>
        <v>0</v>
      </c>
      <c r="I23" s="71">
        <f t="shared" si="3"/>
        <v>0</v>
      </c>
      <c r="J23" s="71">
        <f t="shared" si="4"/>
        <v>0</v>
      </c>
      <c r="K23" s="71">
        <f t="shared" si="5"/>
        <v>0</v>
      </c>
      <c r="L23" s="71">
        <f t="shared" si="6"/>
        <v>0</v>
      </c>
      <c r="M23" s="71">
        <f t="shared" si="7"/>
        <v>0</v>
      </c>
      <c r="N23" s="71">
        <f t="shared" si="8"/>
        <v>1</v>
      </c>
      <c r="O23" s="71">
        <f t="shared" si="9"/>
        <v>0</v>
      </c>
      <c r="P23" s="71">
        <f t="shared" si="10"/>
        <v>0</v>
      </c>
      <c r="Q23" s="71">
        <f t="shared" si="11"/>
        <v>0</v>
      </c>
      <c r="R23" s="71">
        <f t="shared" si="12"/>
        <v>0</v>
      </c>
      <c r="S23" s="71"/>
      <c r="T23" s="71"/>
      <c r="U23" s="87"/>
      <c r="V23" s="87"/>
      <c r="W23" s="87"/>
      <c r="X23" s="92">
        <f t="shared" si="13"/>
        <v>0</v>
      </c>
      <c r="Y23" s="72">
        <f t="shared" si="14"/>
        <v>1</v>
      </c>
      <c r="Z23" s="72">
        <f t="shared" si="15"/>
        <v>0</v>
      </c>
      <c r="AA23" s="73" t="str">
        <f t="shared" si="16"/>
        <v/>
      </c>
    </row>
    <row r="24" spans="1:27" ht="12.9" customHeight="1" x14ac:dyDescent="0.3">
      <c r="A24" s="115">
        <v>15</v>
      </c>
      <c r="B24" s="68" t="str">
        <f>'Wettkampf 1'!B24</f>
        <v>Kensinger Elvira</v>
      </c>
      <c r="C24" s="68" t="str">
        <f>'Wettkampf 1'!C24</f>
        <v>Werlte II</v>
      </c>
      <c r="D24" s="84"/>
      <c r="E24" s="85"/>
      <c r="F24" s="70">
        <f t="shared" si="0"/>
        <v>0</v>
      </c>
      <c r="G24" s="71">
        <f t="shared" si="1"/>
        <v>0</v>
      </c>
      <c r="H24" s="71">
        <f t="shared" si="2"/>
        <v>0</v>
      </c>
      <c r="I24" s="71">
        <f t="shared" si="3"/>
        <v>0</v>
      </c>
      <c r="J24" s="71">
        <f t="shared" si="4"/>
        <v>0</v>
      </c>
      <c r="K24" s="71">
        <f t="shared" si="5"/>
        <v>0</v>
      </c>
      <c r="L24" s="71">
        <f t="shared" si="6"/>
        <v>0</v>
      </c>
      <c r="M24" s="71">
        <f t="shared" si="7"/>
        <v>0</v>
      </c>
      <c r="N24" s="71">
        <f t="shared" si="8"/>
        <v>1</v>
      </c>
      <c r="O24" s="71">
        <f t="shared" si="9"/>
        <v>0</v>
      </c>
      <c r="P24" s="71">
        <f t="shared" si="10"/>
        <v>0</v>
      </c>
      <c r="Q24" s="71">
        <f t="shared" si="11"/>
        <v>0</v>
      </c>
      <c r="R24" s="71">
        <f t="shared" si="12"/>
        <v>0</v>
      </c>
      <c r="S24" s="71"/>
      <c r="T24" s="71"/>
      <c r="U24" s="87"/>
      <c r="V24" s="87"/>
      <c r="W24" s="87"/>
      <c r="X24" s="92">
        <f t="shared" si="13"/>
        <v>0</v>
      </c>
      <c r="Y24" s="72">
        <f t="shared" si="14"/>
        <v>1</v>
      </c>
      <c r="Z24" s="72">
        <f t="shared" si="15"/>
        <v>0</v>
      </c>
      <c r="AA24" s="73" t="str">
        <f t="shared" si="16"/>
        <v/>
      </c>
    </row>
    <row r="25" spans="1:27" ht="12.9" customHeight="1" x14ac:dyDescent="0.3">
      <c r="A25" s="115">
        <v>16</v>
      </c>
      <c r="B25" s="68" t="str">
        <f>'Wettkampf 1'!B25</f>
        <v>Freitag Silvia</v>
      </c>
      <c r="C25" s="68" t="str">
        <f>'Wettkampf 1'!C25</f>
        <v>Werlte II</v>
      </c>
      <c r="D25" s="84"/>
      <c r="E25" s="85"/>
      <c r="F25" s="70">
        <f t="shared" si="0"/>
        <v>0</v>
      </c>
      <c r="G25" s="71">
        <f t="shared" si="1"/>
        <v>0</v>
      </c>
      <c r="H25" s="71">
        <f t="shared" si="2"/>
        <v>0</v>
      </c>
      <c r="I25" s="71">
        <f t="shared" si="3"/>
        <v>0</v>
      </c>
      <c r="J25" s="71">
        <f t="shared" si="4"/>
        <v>0</v>
      </c>
      <c r="K25" s="71">
        <f t="shared" si="5"/>
        <v>0</v>
      </c>
      <c r="L25" s="71">
        <f t="shared" si="6"/>
        <v>0</v>
      </c>
      <c r="M25" s="71">
        <f t="shared" si="7"/>
        <v>0</v>
      </c>
      <c r="N25" s="71">
        <f t="shared" si="8"/>
        <v>1</v>
      </c>
      <c r="O25" s="71">
        <f t="shared" si="9"/>
        <v>0</v>
      </c>
      <c r="P25" s="71">
        <f t="shared" si="10"/>
        <v>0</v>
      </c>
      <c r="Q25" s="71">
        <f t="shared" si="11"/>
        <v>0</v>
      </c>
      <c r="R25" s="71">
        <f t="shared" si="12"/>
        <v>0</v>
      </c>
      <c r="S25" s="71"/>
      <c r="T25" s="71"/>
      <c r="U25" s="87"/>
      <c r="V25" s="87"/>
      <c r="W25" s="87"/>
      <c r="X25" s="92">
        <f t="shared" si="13"/>
        <v>0</v>
      </c>
      <c r="Y25" s="72">
        <f t="shared" si="14"/>
        <v>1</v>
      </c>
      <c r="Z25" s="72">
        <f t="shared" si="15"/>
        <v>0</v>
      </c>
      <c r="AA25" s="73" t="str">
        <f t="shared" si="16"/>
        <v/>
      </c>
    </row>
    <row r="26" spans="1:27" ht="12.9" customHeight="1" x14ac:dyDescent="0.3">
      <c r="A26" s="115">
        <v>17</v>
      </c>
      <c r="B26" s="68" t="str">
        <f>'Wettkampf 1'!B26</f>
        <v>Büter Maria</v>
      </c>
      <c r="C26" s="68" t="str">
        <f>'Wettkampf 1'!C26</f>
        <v>Werlte II</v>
      </c>
      <c r="D26" s="84"/>
      <c r="E26" s="85" t="s">
        <v>39</v>
      </c>
      <c r="F26" s="70" t="str">
        <f t="shared" si="0"/>
        <v>0</v>
      </c>
      <c r="G26" s="71">
        <f t="shared" si="1"/>
        <v>0</v>
      </c>
      <c r="H26" s="71">
        <f t="shared" si="2"/>
        <v>0</v>
      </c>
      <c r="I26" s="71">
        <f t="shared" si="3"/>
        <v>0</v>
      </c>
      <c r="J26" s="71">
        <f t="shared" si="4"/>
        <v>0</v>
      </c>
      <c r="K26" s="71">
        <f t="shared" si="5"/>
        <v>0</v>
      </c>
      <c r="L26" s="71">
        <f t="shared" si="6"/>
        <v>0</v>
      </c>
      <c r="M26" s="71" t="str">
        <f t="shared" si="7"/>
        <v>0</v>
      </c>
      <c r="N26" s="71">
        <f t="shared" si="8"/>
        <v>0</v>
      </c>
      <c r="O26" s="71">
        <f t="shared" si="9"/>
        <v>0</v>
      </c>
      <c r="P26" s="71">
        <f t="shared" si="10"/>
        <v>0</v>
      </c>
      <c r="Q26" s="71">
        <f t="shared" si="11"/>
        <v>0</v>
      </c>
      <c r="R26" s="71">
        <f t="shared" si="12"/>
        <v>0</v>
      </c>
      <c r="S26" s="71"/>
      <c r="T26" s="71"/>
      <c r="U26" s="87"/>
      <c r="V26" s="87"/>
      <c r="W26" s="87"/>
      <c r="X26" s="92">
        <f t="shared" si="13"/>
        <v>0</v>
      </c>
      <c r="Y26" s="72">
        <f t="shared" si="14"/>
        <v>1</v>
      </c>
      <c r="Z26" s="72">
        <f t="shared" si="15"/>
        <v>0</v>
      </c>
      <c r="AA26" s="73" t="str">
        <f t="shared" si="16"/>
        <v/>
      </c>
    </row>
    <row r="27" spans="1:27" ht="12.9" customHeight="1" x14ac:dyDescent="0.3">
      <c r="A27" s="115">
        <v>18</v>
      </c>
      <c r="B27" s="68" t="str">
        <f>'Wettkampf 1'!B27</f>
        <v>Grote Annelen</v>
      </c>
      <c r="C27" s="68" t="str">
        <f>'Wettkampf 1'!C27</f>
        <v>Neubörger I</v>
      </c>
      <c r="D27" s="84"/>
      <c r="E27" s="85" t="s">
        <v>39</v>
      </c>
      <c r="F27" s="70" t="str">
        <f t="shared" si="0"/>
        <v>0</v>
      </c>
      <c r="G27" s="71">
        <f t="shared" si="1"/>
        <v>0</v>
      </c>
      <c r="H27" s="71">
        <f t="shared" si="2"/>
        <v>0</v>
      </c>
      <c r="I27" s="71">
        <f t="shared" si="3"/>
        <v>0</v>
      </c>
      <c r="J27" s="71">
        <f t="shared" si="4"/>
        <v>0</v>
      </c>
      <c r="K27" s="71">
        <f t="shared" si="5"/>
        <v>0</v>
      </c>
      <c r="L27" s="71">
        <f t="shared" si="6"/>
        <v>0</v>
      </c>
      <c r="M27" s="71">
        <f t="shared" si="7"/>
        <v>0</v>
      </c>
      <c r="N27" s="71">
        <f t="shared" si="8"/>
        <v>0</v>
      </c>
      <c r="O27" s="71" t="str">
        <f t="shared" si="9"/>
        <v>0</v>
      </c>
      <c r="P27" s="71">
        <f t="shared" si="10"/>
        <v>0</v>
      </c>
      <c r="Q27" s="71">
        <f t="shared" si="11"/>
        <v>0</v>
      </c>
      <c r="R27" s="71">
        <f t="shared" si="12"/>
        <v>0</v>
      </c>
      <c r="S27" s="71"/>
      <c r="T27" s="71"/>
      <c r="U27" s="87"/>
      <c r="V27" s="87"/>
      <c r="W27" s="87"/>
      <c r="X27" s="92">
        <f t="shared" si="13"/>
        <v>0</v>
      </c>
      <c r="Y27" s="72">
        <f t="shared" si="14"/>
        <v>1</v>
      </c>
      <c r="Z27" s="72">
        <f t="shared" si="15"/>
        <v>0</v>
      </c>
      <c r="AA27" s="73" t="str">
        <f t="shared" si="16"/>
        <v/>
      </c>
    </row>
    <row r="28" spans="1:27" ht="12.9" customHeight="1" x14ac:dyDescent="0.3">
      <c r="A28" s="115">
        <v>19</v>
      </c>
      <c r="B28" s="68" t="str">
        <f>'Wettkampf 1'!B28</f>
        <v>Runde Heike</v>
      </c>
      <c r="C28" s="68" t="str">
        <f>'Wettkampf 1'!C28</f>
        <v>Neubörger I</v>
      </c>
      <c r="D28" s="84"/>
      <c r="E28" s="85"/>
      <c r="F28" s="70">
        <f t="shared" si="0"/>
        <v>0</v>
      </c>
      <c r="G28" s="71">
        <f t="shared" si="1"/>
        <v>0</v>
      </c>
      <c r="H28" s="71">
        <f t="shared" si="2"/>
        <v>0</v>
      </c>
      <c r="I28" s="71">
        <f t="shared" si="3"/>
        <v>0</v>
      </c>
      <c r="J28" s="71">
        <f t="shared" si="4"/>
        <v>0</v>
      </c>
      <c r="K28" s="71">
        <f t="shared" si="5"/>
        <v>0</v>
      </c>
      <c r="L28" s="71">
        <f t="shared" si="6"/>
        <v>0</v>
      </c>
      <c r="M28" s="71">
        <f t="shared" si="7"/>
        <v>0</v>
      </c>
      <c r="N28" s="71">
        <f t="shared" si="8"/>
        <v>0</v>
      </c>
      <c r="O28" s="71">
        <f t="shared" si="9"/>
        <v>0</v>
      </c>
      <c r="P28" s="71">
        <f t="shared" si="10"/>
        <v>1</v>
      </c>
      <c r="Q28" s="71">
        <f t="shared" si="11"/>
        <v>0</v>
      </c>
      <c r="R28" s="71">
        <f t="shared" si="12"/>
        <v>0</v>
      </c>
      <c r="S28" s="71"/>
      <c r="T28" s="71"/>
      <c r="U28" s="87"/>
      <c r="V28" s="87"/>
      <c r="W28" s="87"/>
      <c r="X28" s="92">
        <f t="shared" si="13"/>
        <v>0</v>
      </c>
      <c r="Y28" s="72">
        <f t="shared" si="14"/>
        <v>1</v>
      </c>
      <c r="Z28" s="72">
        <f t="shared" si="15"/>
        <v>0</v>
      </c>
      <c r="AA28" s="73" t="str">
        <f t="shared" si="16"/>
        <v/>
      </c>
    </row>
    <row r="29" spans="1:27" ht="12.9" customHeight="1" x14ac:dyDescent="0.3">
      <c r="A29" s="115">
        <v>20</v>
      </c>
      <c r="B29" s="68" t="str">
        <f>'Wettkampf 1'!B29</f>
        <v>Jansen Angelika</v>
      </c>
      <c r="C29" s="68" t="str">
        <f>'Wettkampf 1'!C29</f>
        <v>Neubörger I</v>
      </c>
      <c r="D29" s="84"/>
      <c r="E29" s="85"/>
      <c r="F29" s="70">
        <f t="shared" si="0"/>
        <v>0</v>
      </c>
      <c r="G29" s="71">
        <f t="shared" si="1"/>
        <v>0</v>
      </c>
      <c r="H29" s="71">
        <f t="shared" si="2"/>
        <v>0</v>
      </c>
      <c r="I29" s="71">
        <f t="shared" si="3"/>
        <v>0</v>
      </c>
      <c r="J29" s="71">
        <f t="shared" si="4"/>
        <v>0</v>
      </c>
      <c r="K29" s="71">
        <f t="shared" si="5"/>
        <v>0</v>
      </c>
      <c r="L29" s="71">
        <f t="shared" si="6"/>
        <v>0</v>
      </c>
      <c r="M29" s="71">
        <f t="shared" si="7"/>
        <v>0</v>
      </c>
      <c r="N29" s="71">
        <f t="shared" si="8"/>
        <v>0</v>
      </c>
      <c r="O29" s="71">
        <f t="shared" si="9"/>
        <v>0</v>
      </c>
      <c r="P29" s="71">
        <f t="shared" si="10"/>
        <v>1</v>
      </c>
      <c r="Q29" s="71">
        <f t="shared" si="11"/>
        <v>0</v>
      </c>
      <c r="R29" s="71">
        <f t="shared" si="12"/>
        <v>0</v>
      </c>
      <c r="S29" s="71"/>
      <c r="T29" s="71"/>
      <c r="U29" s="87"/>
      <c r="V29" s="87"/>
      <c r="W29" s="87"/>
      <c r="X29" s="92">
        <f t="shared" si="13"/>
        <v>0</v>
      </c>
      <c r="Y29" s="72">
        <f t="shared" si="14"/>
        <v>1</v>
      </c>
      <c r="Z29" s="72">
        <f t="shared" si="15"/>
        <v>0</v>
      </c>
      <c r="AA29" s="73" t="str">
        <f t="shared" si="16"/>
        <v/>
      </c>
    </row>
    <row r="30" spans="1:27" ht="12.9" customHeight="1" x14ac:dyDescent="0.3">
      <c r="A30" s="115">
        <v>21</v>
      </c>
      <c r="B30" s="68" t="str">
        <f>'Wettkampf 1'!B30</f>
        <v>Breer Marlene</v>
      </c>
      <c r="C30" s="68" t="str">
        <f>'Wettkampf 1'!C30</f>
        <v>Neubörger I</v>
      </c>
      <c r="D30" s="84"/>
      <c r="E30" s="85"/>
      <c r="F30" s="70">
        <f t="shared" si="0"/>
        <v>0</v>
      </c>
      <c r="G30" s="71">
        <f t="shared" si="1"/>
        <v>0</v>
      </c>
      <c r="H30" s="71">
        <f t="shared" si="2"/>
        <v>0</v>
      </c>
      <c r="I30" s="71">
        <f t="shared" si="3"/>
        <v>0</v>
      </c>
      <c r="J30" s="71">
        <f t="shared" si="4"/>
        <v>0</v>
      </c>
      <c r="K30" s="71">
        <f t="shared" si="5"/>
        <v>0</v>
      </c>
      <c r="L30" s="71">
        <f t="shared" si="6"/>
        <v>0</v>
      </c>
      <c r="M30" s="71">
        <f t="shared" si="7"/>
        <v>0</v>
      </c>
      <c r="N30" s="71">
        <f t="shared" si="8"/>
        <v>0</v>
      </c>
      <c r="O30" s="71">
        <f t="shared" si="9"/>
        <v>0</v>
      </c>
      <c r="P30" s="71">
        <f t="shared" si="10"/>
        <v>1</v>
      </c>
      <c r="Q30" s="71">
        <f t="shared" si="11"/>
        <v>0</v>
      </c>
      <c r="R30" s="71">
        <f t="shared" si="12"/>
        <v>0</v>
      </c>
      <c r="S30" s="71"/>
      <c r="T30" s="71"/>
      <c r="U30" s="87"/>
      <c r="V30" s="87"/>
      <c r="W30" s="87"/>
      <c r="X30" s="92">
        <f t="shared" si="13"/>
        <v>0</v>
      </c>
      <c r="Y30" s="72">
        <f t="shared" si="14"/>
        <v>1</v>
      </c>
      <c r="Z30" s="72">
        <f t="shared" si="15"/>
        <v>0</v>
      </c>
      <c r="AA30" s="73" t="str">
        <f t="shared" si="16"/>
        <v/>
      </c>
    </row>
    <row r="31" spans="1:27" ht="12.9" customHeight="1" x14ac:dyDescent="0.3">
      <c r="A31" s="115">
        <v>22</v>
      </c>
      <c r="B31" s="68" t="str">
        <f>'Wettkampf 1'!B31</f>
        <v>Pranger Michaela</v>
      </c>
      <c r="C31" s="68" t="str">
        <f>'Wettkampf 1'!C31</f>
        <v>Sögel IV</v>
      </c>
      <c r="D31" s="84"/>
      <c r="E31" s="85"/>
      <c r="F31" s="70">
        <f t="shared" si="0"/>
        <v>0</v>
      </c>
      <c r="G31" s="71">
        <f t="shared" si="1"/>
        <v>0</v>
      </c>
      <c r="H31" s="71">
        <f t="shared" si="2"/>
        <v>0</v>
      </c>
      <c r="I31" s="71">
        <f t="shared" si="3"/>
        <v>0</v>
      </c>
      <c r="J31" s="71">
        <f t="shared" si="4"/>
        <v>0</v>
      </c>
      <c r="K31" s="71">
        <f t="shared" si="5"/>
        <v>0</v>
      </c>
      <c r="L31" s="71">
        <f t="shared" si="6"/>
        <v>0</v>
      </c>
      <c r="M31" s="71">
        <f t="shared" si="7"/>
        <v>0</v>
      </c>
      <c r="N31" s="71">
        <f t="shared" si="8"/>
        <v>0</v>
      </c>
      <c r="O31" s="71">
        <f t="shared" si="9"/>
        <v>0</v>
      </c>
      <c r="P31" s="71">
        <f t="shared" si="10"/>
        <v>0</v>
      </c>
      <c r="Q31" s="71">
        <f t="shared" si="11"/>
        <v>0</v>
      </c>
      <c r="R31" s="71">
        <f t="shared" si="12"/>
        <v>1</v>
      </c>
      <c r="S31" s="71"/>
      <c r="T31" s="71"/>
      <c r="U31" s="87"/>
      <c r="V31" s="87"/>
      <c r="W31" s="87"/>
      <c r="X31" s="92">
        <f t="shared" si="13"/>
        <v>0</v>
      </c>
      <c r="Y31" s="72">
        <f t="shared" si="14"/>
        <v>1</v>
      </c>
      <c r="Z31" s="72">
        <f t="shared" si="15"/>
        <v>0</v>
      </c>
      <c r="AA31" s="73" t="str">
        <f t="shared" si="16"/>
        <v/>
      </c>
    </row>
    <row r="32" spans="1:27" ht="12.9" customHeight="1" x14ac:dyDescent="0.3">
      <c r="A32" s="115">
        <v>23</v>
      </c>
      <c r="B32" s="68" t="str">
        <f>'Wettkampf 1'!B32</f>
        <v>Möhlenkamp Doris</v>
      </c>
      <c r="C32" s="68" t="str">
        <f>'Wettkampf 1'!C32</f>
        <v>Sögel IV</v>
      </c>
      <c r="D32" s="84"/>
      <c r="E32" s="85" t="s">
        <v>39</v>
      </c>
      <c r="F32" s="70" t="str">
        <f t="shared" si="0"/>
        <v>0</v>
      </c>
      <c r="G32" s="71">
        <f t="shared" si="1"/>
        <v>0</v>
      </c>
      <c r="H32" s="71">
        <f t="shared" si="2"/>
        <v>0</v>
      </c>
      <c r="I32" s="71">
        <f t="shared" si="3"/>
        <v>0</v>
      </c>
      <c r="J32" s="71">
        <f t="shared" si="4"/>
        <v>0</v>
      </c>
      <c r="K32" s="71">
        <f t="shared" si="5"/>
        <v>0</v>
      </c>
      <c r="L32" s="71">
        <f t="shared" si="6"/>
        <v>0</v>
      </c>
      <c r="M32" s="71">
        <f t="shared" si="7"/>
        <v>0</v>
      </c>
      <c r="N32" s="71">
        <f t="shared" si="8"/>
        <v>0</v>
      </c>
      <c r="O32" s="71">
        <f t="shared" si="9"/>
        <v>0</v>
      </c>
      <c r="P32" s="71">
        <f t="shared" si="10"/>
        <v>0</v>
      </c>
      <c r="Q32" s="71" t="str">
        <f t="shared" si="11"/>
        <v>0</v>
      </c>
      <c r="R32" s="71">
        <f t="shared" si="12"/>
        <v>0</v>
      </c>
      <c r="S32" s="71"/>
      <c r="T32" s="71"/>
      <c r="U32" s="87"/>
      <c r="V32" s="87"/>
      <c r="W32" s="87"/>
      <c r="X32" s="92">
        <f t="shared" si="13"/>
        <v>0</v>
      </c>
      <c r="Y32" s="72">
        <f t="shared" si="14"/>
        <v>1</v>
      </c>
      <c r="Z32" s="72">
        <f t="shared" si="15"/>
        <v>0</v>
      </c>
      <c r="AA32" s="73" t="str">
        <f t="shared" si="16"/>
        <v/>
      </c>
    </row>
    <row r="33" spans="1:27" ht="12.9" customHeight="1" x14ac:dyDescent="0.3">
      <c r="A33" s="115">
        <v>24</v>
      </c>
      <c r="B33" s="68" t="str">
        <f>'Wettkampf 1'!B33</f>
        <v>Trempeck Olga</v>
      </c>
      <c r="C33" s="68" t="str">
        <f>'Wettkampf 1'!C33</f>
        <v>Sögel IV</v>
      </c>
      <c r="D33" s="84"/>
      <c r="E33" s="85" t="s">
        <v>39</v>
      </c>
      <c r="F33" s="70" t="str">
        <f t="shared" si="0"/>
        <v>0</v>
      </c>
      <c r="G33" s="71">
        <f t="shared" si="1"/>
        <v>0</v>
      </c>
      <c r="H33" s="71">
        <f t="shared" si="2"/>
        <v>0</v>
      </c>
      <c r="I33" s="71">
        <f t="shared" si="3"/>
        <v>0</v>
      </c>
      <c r="J33" s="71">
        <f t="shared" si="4"/>
        <v>0</v>
      </c>
      <c r="K33" s="71">
        <f t="shared" si="5"/>
        <v>0</v>
      </c>
      <c r="L33" s="71">
        <f t="shared" si="6"/>
        <v>0</v>
      </c>
      <c r="M33" s="71">
        <f t="shared" si="7"/>
        <v>0</v>
      </c>
      <c r="N33" s="71">
        <f t="shared" si="8"/>
        <v>0</v>
      </c>
      <c r="O33" s="71">
        <f t="shared" si="9"/>
        <v>0</v>
      </c>
      <c r="P33" s="71">
        <f t="shared" si="10"/>
        <v>0</v>
      </c>
      <c r="Q33" s="71" t="str">
        <f t="shared" si="11"/>
        <v>0</v>
      </c>
      <c r="R33" s="71">
        <f t="shared" si="12"/>
        <v>0</v>
      </c>
      <c r="S33" s="71"/>
      <c r="T33" s="71"/>
      <c r="U33" s="87"/>
      <c r="V33" s="87"/>
      <c r="W33" s="87"/>
      <c r="X33" s="92">
        <f t="shared" si="13"/>
        <v>0</v>
      </c>
      <c r="Y33" s="72">
        <f t="shared" si="14"/>
        <v>1</v>
      </c>
      <c r="Z33" s="72">
        <f t="shared" si="15"/>
        <v>0</v>
      </c>
      <c r="AA33" s="73" t="str">
        <f t="shared" si="16"/>
        <v/>
      </c>
    </row>
    <row r="34" spans="1:27" ht="12.9" customHeight="1" x14ac:dyDescent="0.3">
      <c r="A34" s="115">
        <v>25</v>
      </c>
      <c r="B34" s="68" t="str">
        <f>'Wettkampf 1'!B34</f>
        <v>Pranger Anne</v>
      </c>
      <c r="C34" s="68" t="str">
        <f>'Wettkampf 1'!C34</f>
        <v>Sögel IV</v>
      </c>
      <c r="D34" s="84"/>
      <c r="E34" s="85"/>
      <c r="F34" s="70">
        <f t="shared" si="0"/>
        <v>0</v>
      </c>
      <c r="G34" s="71">
        <f t="shared" si="1"/>
        <v>0</v>
      </c>
      <c r="H34" s="71">
        <f t="shared" si="2"/>
        <v>0</v>
      </c>
      <c r="I34" s="71">
        <f t="shared" si="3"/>
        <v>0</v>
      </c>
      <c r="J34" s="71">
        <f t="shared" si="4"/>
        <v>0</v>
      </c>
      <c r="K34" s="71">
        <f t="shared" si="5"/>
        <v>0</v>
      </c>
      <c r="L34" s="71">
        <f t="shared" si="6"/>
        <v>0</v>
      </c>
      <c r="M34" s="71">
        <f t="shared" si="7"/>
        <v>0</v>
      </c>
      <c r="N34" s="71">
        <f t="shared" si="8"/>
        <v>0</v>
      </c>
      <c r="O34" s="71">
        <f t="shared" si="9"/>
        <v>0</v>
      </c>
      <c r="P34" s="71">
        <f t="shared" si="10"/>
        <v>0</v>
      </c>
      <c r="Q34" s="71">
        <f t="shared" si="11"/>
        <v>0</v>
      </c>
      <c r="R34" s="71">
        <f t="shared" si="12"/>
        <v>1</v>
      </c>
      <c r="S34" s="71"/>
      <c r="T34" s="71"/>
      <c r="U34" s="87"/>
      <c r="V34" s="87"/>
      <c r="W34" s="87"/>
      <c r="X34" s="92">
        <f t="shared" si="13"/>
        <v>0</v>
      </c>
      <c r="Y34" s="72">
        <f t="shared" si="14"/>
        <v>1</v>
      </c>
      <c r="Z34" s="72">
        <f t="shared" si="15"/>
        <v>0</v>
      </c>
      <c r="AA34" s="73" t="str">
        <f t="shared" si="16"/>
        <v/>
      </c>
    </row>
    <row r="35" spans="1:27" ht="12.9" customHeight="1" x14ac:dyDescent="0.3">
      <c r="A35" s="115">
        <v>26</v>
      </c>
      <c r="B35" s="68" t="str">
        <f>'Wettkampf 1'!B35</f>
        <v>Wübben Manuela</v>
      </c>
      <c r="C35" s="68" t="str">
        <f>'Wettkampf 1'!C35</f>
        <v>Sögel IV</v>
      </c>
      <c r="D35" s="84"/>
      <c r="E35" s="85"/>
      <c r="F35" s="70">
        <f t="shared" si="0"/>
        <v>0</v>
      </c>
      <c r="G35" s="71">
        <f t="shared" si="1"/>
        <v>0</v>
      </c>
      <c r="H35" s="71">
        <f t="shared" si="2"/>
        <v>0</v>
      </c>
      <c r="I35" s="71">
        <f t="shared" si="3"/>
        <v>0</v>
      </c>
      <c r="J35" s="71">
        <f t="shared" si="4"/>
        <v>0</v>
      </c>
      <c r="K35" s="71">
        <f t="shared" si="5"/>
        <v>0</v>
      </c>
      <c r="L35" s="71">
        <f t="shared" si="6"/>
        <v>0</v>
      </c>
      <c r="M35" s="71">
        <f t="shared" si="7"/>
        <v>0</v>
      </c>
      <c r="N35" s="71">
        <f t="shared" si="8"/>
        <v>0</v>
      </c>
      <c r="O35" s="71">
        <f t="shared" si="9"/>
        <v>0</v>
      </c>
      <c r="P35" s="71">
        <f t="shared" si="10"/>
        <v>0</v>
      </c>
      <c r="Q35" s="71">
        <f t="shared" si="11"/>
        <v>0</v>
      </c>
      <c r="R35" s="71">
        <f t="shared" si="12"/>
        <v>1</v>
      </c>
      <c r="S35" s="71"/>
      <c r="T35" s="71"/>
      <c r="U35" s="87"/>
      <c r="V35" s="87"/>
      <c r="W35" s="87"/>
      <c r="X35" s="92">
        <f t="shared" si="13"/>
        <v>0</v>
      </c>
      <c r="Y35" s="72">
        <f t="shared" si="14"/>
        <v>1</v>
      </c>
      <c r="Z35" s="72">
        <f t="shared" si="15"/>
        <v>0</v>
      </c>
      <c r="AA35" s="73" t="str">
        <f t="shared" si="16"/>
        <v/>
      </c>
    </row>
    <row r="36" spans="1:27" ht="12.9" customHeight="1" x14ac:dyDescent="0.3">
      <c r="A36" s="115">
        <v>27</v>
      </c>
      <c r="B36" s="68" t="str">
        <f>'Wettkampf 1'!B36</f>
        <v>Schütze 27</v>
      </c>
      <c r="C36" s="68" t="str">
        <f>'Wettkampf 1'!C36</f>
        <v>Sögel IV</v>
      </c>
      <c r="D36" s="84"/>
      <c r="E36" s="85"/>
      <c r="F36" s="70">
        <f t="shared" si="0"/>
        <v>0</v>
      </c>
      <c r="G36" s="71">
        <f t="shared" si="1"/>
        <v>0</v>
      </c>
      <c r="H36" s="71">
        <f t="shared" si="2"/>
        <v>0</v>
      </c>
      <c r="I36" s="71">
        <f t="shared" si="3"/>
        <v>0</v>
      </c>
      <c r="J36" s="71">
        <f t="shared" si="4"/>
        <v>0</v>
      </c>
      <c r="K36" s="71">
        <f t="shared" si="5"/>
        <v>0</v>
      </c>
      <c r="L36" s="71">
        <f t="shared" si="6"/>
        <v>0</v>
      </c>
      <c r="M36" s="71">
        <f t="shared" si="7"/>
        <v>0</v>
      </c>
      <c r="N36" s="71">
        <f t="shared" si="8"/>
        <v>0</v>
      </c>
      <c r="O36" s="71">
        <f t="shared" si="9"/>
        <v>0</v>
      </c>
      <c r="P36" s="71">
        <f t="shared" si="10"/>
        <v>0</v>
      </c>
      <c r="Q36" s="71">
        <f t="shared" si="11"/>
        <v>0</v>
      </c>
      <c r="R36" s="71">
        <f t="shared" si="12"/>
        <v>1</v>
      </c>
      <c r="S36" s="71"/>
      <c r="T36" s="71"/>
      <c r="U36" s="87"/>
      <c r="V36" s="87"/>
      <c r="W36" s="87"/>
      <c r="X36" s="92">
        <f t="shared" si="13"/>
        <v>0</v>
      </c>
      <c r="Y36" s="72">
        <f t="shared" si="14"/>
        <v>1</v>
      </c>
      <c r="Z36" s="72">
        <f t="shared" si="15"/>
        <v>0</v>
      </c>
      <c r="AA36" s="73" t="str">
        <f t="shared" si="16"/>
        <v/>
      </c>
    </row>
    <row r="37" spans="1:27" ht="12.9" customHeight="1" x14ac:dyDescent="0.3">
      <c r="A37" s="115">
        <v>28</v>
      </c>
      <c r="B37" s="68" t="str">
        <f>'Wettkampf 1'!B37</f>
        <v>Schütze 28</v>
      </c>
      <c r="C37" s="68" t="str">
        <f>'Wettkampf 1'!C37</f>
        <v>Neubörger I</v>
      </c>
      <c r="D37" s="84"/>
      <c r="E37" s="85"/>
      <c r="F37" s="70">
        <f t="shared" si="0"/>
        <v>0</v>
      </c>
      <c r="G37" s="71">
        <f t="shared" si="1"/>
        <v>0</v>
      </c>
      <c r="H37" s="71">
        <f t="shared" si="2"/>
        <v>0</v>
      </c>
      <c r="I37" s="71">
        <f t="shared" si="3"/>
        <v>0</v>
      </c>
      <c r="J37" s="71">
        <f t="shared" si="4"/>
        <v>0</v>
      </c>
      <c r="K37" s="71">
        <f t="shared" si="5"/>
        <v>0</v>
      </c>
      <c r="L37" s="71">
        <f t="shared" si="6"/>
        <v>0</v>
      </c>
      <c r="M37" s="71">
        <f t="shared" si="7"/>
        <v>0</v>
      </c>
      <c r="N37" s="71">
        <f t="shared" si="8"/>
        <v>0</v>
      </c>
      <c r="O37" s="71">
        <f t="shared" si="9"/>
        <v>0</v>
      </c>
      <c r="P37" s="71">
        <f t="shared" si="10"/>
        <v>1</v>
      </c>
      <c r="Q37" s="71">
        <f t="shared" si="11"/>
        <v>0</v>
      </c>
      <c r="R37" s="71">
        <f t="shared" si="12"/>
        <v>0</v>
      </c>
      <c r="S37" s="71"/>
      <c r="T37" s="71"/>
      <c r="U37" s="87"/>
      <c r="V37" s="87"/>
      <c r="W37" s="87"/>
      <c r="X37" s="92">
        <f t="shared" si="13"/>
        <v>0</v>
      </c>
      <c r="Y37" s="72">
        <f t="shared" si="14"/>
        <v>1</v>
      </c>
      <c r="Z37" s="72">
        <f t="shared" si="15"/>
        <v>0</v>
      </c>
      <c r="AA37" s="73" t="str">
        <f t="shared" si="16"/>
        <v/>
      </c>
    </row>
    <row r="38" spans="1:27" ht="12.9" customHeight="1" x14ac:dyDescent="0.3">
      <c r="A38" s="115">
        <v>29</v>
      </c>
      <c r="B38" s="68" t="str">
        <f>'Wettkampf 1'!B38</f>
        <v>Schütze 29</v>
      </c>
      <c r="C38" s="68" t="str">
        <f>'Wettkampf 1'!C38</f>
        <v>Neubörger I</v>
      </c>
      <c r="D38" s="84"/>
      <c r="E38" s="85" t="s">
        <v>39</v>
      </c>
      <c r="F38" s="70" t="str">
        <f t="shared" si="0"/>
        <v>0</v>
      </c>
      <c r="G38" s="71">
        <f t="shared" si="1"/>
        <v>0</v>
      </c>
      <c r="H38" s="71">
        <f t="shared" si="2"/>
        <v>0</v>
      </c>
      <c r="I38" s="71">
        <f t="shared" si="3"/>
        <v>0</v>
      </c>
      <c r="J38" s="71">
        <f t="shared" si="4"/>
        <v>0</v>
      </c>
      <c r="K38" s="71">
        <f t="shared" si="5"/>
        <v>0</v>
      </c>
      <c r="L38" s="71">
        <f t="shared" si="6"/>
        <v>0</v>
      </c>
      <c r="M38" s="71">
        <f t="shared" si="7"/>
        <v>0</v>
      </c>
      <c r="N38" s="71">
        <f t="shared" si="8"/>
        <v>0</v>
      </c>
      <c r="O38" s="71" t="str">
        <f t="shared" si="9"/>
        <v>0</v>
      </c>
      <c r="P38" s="71">
        <f t="shared" si="10"/>
        <v>0</v>
      </c>
      <c r="Q38" s="71">
        <f t="shared" si="11"/>
        <v>0</v>
      </c>
      <c r="R38" s="71">
        <f t="shared" si="12"/>
        <v>0</v>
      </c>
      <c r="S38" s="71"/>
      <c r="T38" s="71"/>
      <c r="U38" s="87"/>
      <c r="V38" s="87"/>
      <c r="W38" s="87"/>
      <c r="X38" s="92">
        <f t="shared" si="13"/>
        <v>0</v>
      </c>
      <c r="Y38" s="72">
        <f t="shared" si="14"/>
        <v>1</v>
      </c>
      <c r="Z38" s="72">
        <f t="shared" si="15"/>
        <v>0</v>
      </c>
      <c r="AA38" s="73" t="str">
        <f t="shared" si="16"/>
        <v/>
      </c>
    </row>
    <row r="39" spans="1:27" ht="12.9" customHeight="1" x14ac:dyDescent="0.3">
      <c r="A39" s="115">
        <v>30</v>
      </c>
      <c r="B39" s="68" t="str">
        <f>'Wettkampf 1'!B39</f>
        <v>Schütze 30</v>
      </c>
      <c r="C39" s="68" t="str">
        <f>'Wettkampf 1'!C39</f>
        <v>Werlte II</v>
      </c>
      <c r="D39" s="84"/>
      <c r="E39" s="85" t="s">
        <v>39</v>
      </c>
      <c r="F39" s="70" t="str">
        <f t="shared" si="0"/>
        <v>0</v>
      </c>
      <c r="G39" s="71">
        <f t="shared" si="1"/>
        <v>0</v>
      </c>
      <c r="H39" s="71">
        <f t="shared" si="2"/>
        <v>0</v>
      </c>
      <c r="I39" s="71">
        <f t="shared" si="3"/>
        <v>0</v>
      </c>
      <c r="J39" s="71">
        <f t="shared" si="4"/>
        <v>0</v>
      </c>
      <c r="K39" s="71">
        <f t="shared" si="5"/>
        <v>0</v>
      </c>
      <c r="L39" s="71">
        <f t="shared" si="6"/>
        <v>0</v>
      </c>
      <c r="M39" s="71" t="str">
        <f t="shared" si="7"/>
        <v>0</v>
      </c>
      <c r="N39" s="71">
        <f t="shared" si="8"/>
        <v>0</v>
      </c>
      <c r="O39" s="71">
        <f t="shared" si="9"/>
        <v>0</v>
      </c>
      <c r="P39" s="71">
        <f t="shared" si="10"/>
        <v>0</v>
      </c>
      <c r="Q39" s="71">
        <f t="shared" si="11"/>
        <v>0</v>
      </c>
      <c r="R39" s="71">
        <f t="shared" si="12"/>
        <v>0</v>
      </c>
      <c r="S39" s="71"/>
      <c r="T39" s="71"/>
      <c r="U39" s="87"/>
      <c r="V39" s="87"/>
      <c r="W39" s="87"/>
      <c r="X39" s="92">
        <f t="shared" si="13"/>
        <v>0</v>
      </c>
      <c r="Y39" s="72">
        <f t="shared" si="14"/>
        <v>1</v>
      </c>
      <c r="Z39" s="72">
        <f t="shared" si="15"/>
        <v>0</v>
      </c>
      <c r="AA39" s="73" t="str">
        <f t="shared" si="16"/>
        <v/>
      </c>
    </row>
    <row r="40" spans="1:27" ht="12.9" customHeight="1" x14ac:dyDescent="0.3">
      <c r="A40" s="115">
        <v>31</v>
      </c>
      <c r="B40" s="68" t="str">
        <f>'Wettkampf 1'!B40</f>
        <v>Schütze 31</v>
      </c>
      <c r="C40" s="68" t="str">
        <f>'Wettkampf 1'!C40</f>
        <v>Lahn I</v>
      </c>
      <c r="D40" s="84"/>
      <c r="E40" s="85"/>
      <c r="F40" s="70">
        <f t="shared" si="0"/>
        <v>0</v>
      </c>
      <c r="G40" s="71">
        <f t="shared" si="1"/>
        <v>0</v>
      </c>
      <c r="H40" s="71">
        <f t="shared" si="2"/>
        <v>0</v>
      </c>
      <c r="I40" s="71">
        <f t="shared" si="3"/>
        <v>0</v>
      </c>
      <c r="J40" s="71">
        <f t="shared" si="4"/>
        <v>0</v>
      </c>
      <c r="K40" s="71">
        <f t="shared" si="5"/>
        <v>0</v>
      </c>
      <c r="L40" s="71">
        <f t="shared" si="6"/>
        <v>1</v>
      </c>
      <c r="M40" s="71">
        <f t="shared" si="7"/>
        <v>0</v>
      </c>
      <c r="N40" s="71">
        <f t="shared" si="8"/>
        <v>0</v>
      </c>
      <c r="O40" s="71">
        <f t="shared" si="9"/>
        <v>0</v>
      </c>
      <c r="P40" s="71">
        <f t="shared" si="10"/>
        <v>0</v>
      </c>
      <c r="Q40" s="71">
        <f t="shared" si="11"/>
        <v>0</v>
      </c>
      <c r="R40" s="71">
        <f t="shared" si="12"/>
        <v>0</v>
      </c>
      <c r="S40" s="71"/>
      <c r="T40" s="71"/>
      <c r="U40" s="87"/>
      <c r="V40" s="87"/>
      <c r="W40" s="87"/>
      <c r="X40" s="92">
        <f t="shared" si="13"/>
        <v>0</v>
      </c>
      <c r="Y40" s="72">
        <f t="shared" si="14"/>
        <v>1</v>
      </c>
      <c r="Z40" s="72">
        <f t="shared" si="15"/>
        <v>0</v>
      </c>
      <c r="AA40" s="73" t="str">
        <f t="shared" si="16"/>
        <v/>
      </c>
    </row>
    <row r="41" spans="1:27" ht="12.9" customHeight="1" x14ac:dyDescent="0.3">
      <c r="A41" s="115">
        <v>32</v>
      </c>
      <c r="B41" s="68" t="str">
        <f>'Wettkampf 1'!B41</f>
        <v>Schütze 32</v>
      </c>
      <c r="C41" s="68" t="str">
        <f>'Wettkampf 1'!C41</f>
        <v>Lahn I</v>
      </c>
      <c r="D41" s="84"/>
      <c r="E41" s="85"/>
      <c r="F41" s="70">
        <f t="shared" si="0"/>
        <v>0</v>
      </c>
      <c r="G41" s="71">
        <f t="shared" si="1"/>
        <v>0</v>
      </c>
      <c r="H41" s="71">
        <f t="shared" si="2"/>
        <v>0</v>
      </c>
      <c r="I41" s="71">
        <f t="shared" si="3"/>
        <v>0</v>
      </c>
      <c r="J41" s="71">
        <f t="shared" si="4"/>
        <v>0</v>
      </c>
      <c r="K41" s="71">
        <f t="shared" si="5"/>
        <v>0</v>
      </c>
      <c r="L41" s="71">
        <f t="shared" si="6"/>
        <v>1</v>
      </c>
      <c r="M41" s="71">
        <f t="shared" si="7"/>
        <v>0</v>
      </c>
      <c r="N41" s="71">
        <f t="shared" si="8"/>
        <v>0</v>
      </c>
      <c r="O41" s="71">
        <f t="shared" si="9"/>
        <v>0</v>
      </c>
      <c r="P41" s="71">
        <f t="shared" si="10"/>
        <v>0</v>
      </c>
      <c r="Q41" s="71">
        <f t="shared" si="11"/>
        <v>0</v>
      </c>
      <c r="R41" s="71">
        <f t="shared" si="12"/>
        <v>0</v>
      </c>
      <c r="S41" s="71"/>
      <c r="T41" s="71"/>
      <c r="U41" s="87"/>
      <c r="V41" s="87"/>
      <c r="W41" s="87"/>
      <c r="X41" s="92">
        <f t="shared" si="13"/>
        <v>0</v>
      </c>
      <c r="Y41" s="72">
        <f t="shared" si="14"/>
        <v>1</v>
      </c>
      <c r="Z41" s="72">
        <f t="shared" si="15"/>
        <v>0</v>
      </c>
      <c r="AA41" s="73" t="str">
        <f t="shared" si="16"/>
        <v/>
      </c>
    </row>
    <row r="42" spans="1:27" ht="12.9" customHeight="1" x14ac:dyDescent="0.3">
      <c r="A42" s="115">
        <v>33</v>
      </c>
      <c r="B42" s="68" t="str">
        <f>'Wettkampf 1'!B42</f>
        <v>Schütze 33</v>
      </c>
      <c r="C42" s="68" t="str">
        <f>'Wettkampf 1'!C42</f>
        <v>Lorup I</v>
      </c>
      <c r="D42" s="84"/>
      <c r="E42" s="85"/>
      <c r="F42" s="70">
        <f t="shared" si="0"/>
        <v>0</v>
      </c>
      <c r="G42" s="71">
        <f t="shared" si="1"/>
        <v>0</v>
      </c>
      <c r="H42" s="71">
        <f t="shared" si="2"/>
        <v>0</v>
      </c>
      <c r="I42" s="71">
        <f t="shared" si="3"/>
        <v>0</v>
      </c>
      <c r="J42" s="71">
        <f t="shared" si="4"/>
        <v>1</v>
      </c>
      <c r="K42" s="71">
        <f t="shared" si="5"/>
        <v>0</v>
      </c>
      <c r="L42" s="71">
        <f t="shared" si="6"/>
        <v>0</v>
      </c>
      <c r="M42" s="71">
        <f t="shared" si="7"/>
        <v>0</v>
      </c>
      <c r="N42" s="71">
        <f t="shared" si="8"/>
        <v>0</v>
      </c>
      <c r="O42" s="71">
        <f t="shared" si="9"/>
        <v>0</v>
      </c>
      <c r="P42" s="71">
        <f t="shared" si="10"/>
        <v>0</v>
      </c>
      <c r="Q42" s="71">
        <f t="shared" si="11"/>
        <v>0</v>
      </c>
      <c r="R42" s="71">
        <f t="shared" si="12"/>
        <v>0</v>
      </c>
      <c r="S42" s="71"/>
      <c r="T42" s="71"/>
      <c r="U42" s="87"/>
      <c r="V42" s="87"/>
      <c r="W42" s="87"/>
      <c r="X42" s="92">
        <f t="shared" si="13"/>
        <v>0</v>
      </c>
      <c r="Y42" s="72">
        <f t="shared" si="14"/>
        <v>1</v>
      </c>
      <c r="Z42" s="72">
        <f t="shared" si="15"/>
        <v>0</v>
      </c>
      <c r="AA42" s="73" t="str">
        <f t="shared" si="16"/>
        <v/>
      </c>
    </row>
    <row r="43" spans="1:27" ht="12.9" customHeight="1" x14ac:dyDescent="0.3">
      <c r="A43" s="115">
        <v>34</v>
      </c>
      <c r="B43" s="68" t="str">
        <f>'Wettkampf 1'!B43</f>
        <v>Schütze 34</v>
      </c>
      <c r="C43" s="68" t="str">
        <f>'Wettkampf 1'!C43</f>
        <v>Lorup I</v>
      </c>
      <c r="D43" s="84"/>
      <c r="E43" s="85"/>
      <c r="F43" s="70">
        <f t="shared" si="0"/>
        <v>0</v>
      </c>
      <c r="G43" s="71">
        <f t="shared" si="1"/>
        <v>0</v>
      </c>
      <c r="H43" s="71">
        <f t="shared" si="2"/>
        <v>0</v>
      </c>
      <c r="I43" s="71">
        <f t="shared" si="3"/>
        <v>0</v>
      </c>
      <c r="J43" s="71">
        <f t="shared" si="4"/>
        <v>1</v>
      </c>
      <c r="K43" s="71">
        <f t="shared" si="5"/>
        <v>0</v>
      </c>
      <c r="L43" s="71">
        <f t="shared" si="6"/>
        <v>0</v>
      </c>
      <c r="M43" s="71">
        <f t="shared" si="7"/>
        <v>0</v>
      </c>
      <c r="N43" s="71">
        <f t="shared" si="8"/>
        <v>0</v>
      </c>
      <c r="O43" s="71">
        <f t="shared" si="9"/>
        <v>0</v>
      </c>
      <c r="P43" s="71">
        <f t="shared" si="10"/>
        <v>0</v>
      </c>
      <c r="Q43" s="71">
        <f t="shared" si="11"/>
        <v>0</v>
      </c>
      <c r="R43" s="71">
        <f t="shared" si="12"/>
        <v>0</v>
      </c>
      <c r="S43" s="71"/>
      <c r="T43" s="71"/>
      <c r="U43" s="87"/>
      <c r="V43" s="87"/>
      <c r="W43" s="87"/>
      <c r="X43" s="92">
        <f t="shared" si="13"/>
        <v>0</v>
      </c>
      <c r="Y43" s="72">
        <f t="shared" si="14"/>
        <v>1</v>
      </c>
      <c r="Z43" s="72">
        <f t="shared" si="15"/>
        <v>0</v>
      </c>
      <c r="AA43" s="73" t="str">
        <f t="shared" si="16"/>
        <v/>
      </c>
    </row>
    <row r="44" spans="1:27" ht="12.9" customHeight="1" x14ac:dyDescent="0.3">
      <c r="A44" s="115">
        <v>35</v>
      </c>
      <c r="B44" s="68" t="str">
        <f>'Wettkampf 1'!B44</f>
        <v>Schütze 35</v>
      </c>
      <c r="C44" s="68" t="str">
        <f>'Wettkampf 1'!C44</f>
        <v>Lorup I</v>
      </c>
      <c r="D44" s="84"/>
      <c r="E44" s="85" t="s">
        <v>39</v>
      </c>
      <c r="F44" s="70" t="str">
        <f t="shared" si="0"/>
        <v>0</v>
      </c>
      <c r="G44" s="71">
        <f t="shared" si="1"/>
        <v>0</v>
      </c>
      <c r="H44" s="71">
        <f t="shared" si="2"/>
        <v>0</v>
      </c>
      <c r="I44" s="71" t="str">
        <f t="shared" si="3"/>
        <v>0</v>
      </c>
      <c r="J44" s="71">
        <f t="shared" si="4"/>
        <v>0</v>
      </c>
      <c r="K44" s="71">
        <f t="shared" si="5"/>
        <v>0</v>
      </c>
      <c r="L44" s="71">
        <f t="shared" si="6"/>
        <v>0</v>
      </c>
      <c r="M44" s="71">
        <f t="shared" si="7"/>
        <v>0</v>
      </c>
      <c r="N44" s="71">
        <f t="shared" si="8"/>
        <v>0</v>
      </c>
      <c r="O44" s="71">
        <f t="shared" si="9"/>
        <v>0</v>
      </c>
      <c r="P44" s="71">
        <f t="shared" si="10"/>
        <v>0</v>
      </c>
      <c r="Q44" s="71">
        <f t="shared" si="11"/>
        <v>0</v>
      </c>
      <c r="R44" s="71">
        <f t="shared" si="12"/>
        <v>0</v>
      </c>
      <c r="S44" s="71"/>
      <c r="T44" s="71"/>
      <c r="U44" s="87"/>
      <c r="V44" s="87"/>
      <c r="W44" s="87"/>
      <c r="X44" s="92">
        <f t="shared" si="13"/>
        <v>0</v>
      </c>
      <c r="Y44" s="72">
        <f t="shared" si="14"/>
        <v>1</v>
      </c>
      <c r="Z44" s="72">
        <f t="shared" si="15"/>
        <v>0</v>
      </c>
      <c r="AA44" s="73" t="str">
        <f t="shared" si="16"/>
        <v/>
      </c>
    </row>
    <row r="45" spans="1:27" ht="12.9" customHeight="1" x14ac:dyDescent="0.3">
      <c r="A45" s="115">
        <v>36</v>
      </c>
      <c r="B45" s="68" t="str">
        <f>'Wettkampf 1'!B45</f>
        <v>Schütze 36</v>
      </c>
      <c r="C45" s="68" t="str">
        <f>'Wettkampf 1'!C45</f>
        <v>Börger I</v>
      </c>
      <c r="D45" s="84"/>
      <c r="E45" s="85" t="s">
        <v>39</v>
      </c>
      <c r="F45" s="70" t="str">
        <f t="shared" si="0"/>
        <v>0</v>
      </c>
      <c r="G45" s="71" t="str">
        <f t="shared" si="1"/>
        <v>0</v>
      </c>
      <c r="H45" s="71">
        <f t="shared" si="2"/>
        <v>0</v>
      </c>
      <c r="I45" s="71">
        <f t="shared" si="3"/>
        <v>0</v>
      </c>
      <c r="J45" s="71">
        <f t="shared" si="4"/>
        <v>0</v>
      </c>
      <c r="K45" s="71">
        <f t="shared" si="5"/>
        <v>0</v>
      </c>
      <c r="L45" s="71">
        <f t="shared" si="6"/>
        <v>0</v>
      </c>
      <c r="M45" s="71">
        <f t="shared" si="7"/>
        <v>0</v>
      </c>
      <c r="N45" s="71">
        <f t="shared" si="8"/>
        <v>0</v>
      </c>
      <c r="O45" s="71">
        <f t="shared" si="9"/>
        <v>0</v>
      </c>
      <c r="P45" s="71">
        <f t="shared" si="10"/>
        <v>0</v>
      </c>
      <c r="Q45" s="71">
        <f t="shared" si="11"/>
        <v>0</v>
      </c>
      <c r="R45" s="71">
        <f t="shared" si="12"/>
        <v>0</v>
      </c>
      <c r="S45" s="71"/>
      <c r="T45" s="71"/>
      <c r="U45" s="87"/>
      <c r="V45" s="87"/>
      <c r="W45" s="87"/>
      <c r="X45" s="92">
        <f t="shared" si="13"/>
        <v>0</v>
      </c>
      <c r="Y45" s="72">
        <f t="shared" si="14"/>
        <v>1</v>
      </c>
      <c r="Z45" s="72">
        <f t="shared" si="15"/>
        <v>0</v>
      </c>
      <c r="AA45" s="73" t="str">
        <f t="shared" si="16"/>
        <v/>
      </c>
    </row>
    <row r="46" spans="1:27" x14ac:dyDescent="0.3">
      <c r="B46" s="89"/>
      <c r="C46" s="89"/>
      <c r="G46" s="71">
        <f>LARGE(G10:G45,1)+LARGE(G10:G45,2)+LARGE(G10:G45,3)</f>
        <v>0</v>
      </c>
      <c r="H46" s="71">
        <f>SUM(H10:H45)</f>
        <v>4</v>
      </c>
      <c r="I46" s="71">
        <f>LARGE(I10:I45,1)+LARGE(I10:I45,2)+LARGE(I10:I45,3)</f>
        <v>0</v>
      </c>
      <c r="J46" s="71">
        <f>SUM(J10:J45)</f>
        <v>4</v>
      </c>
      <c r="K46" s="71">
        <f>LARGE(K10:K45,1)+LARGE(K10:K45,2)+LARGE(K10:K45,3)</f>
        <v>0</v>
      </c>
      <c r="L46" s="71">
        <f>SUM(L10:L45)</f>
        <v>4</v>
      </c>
      <c r="M46" s="71">
        <f>LARGE(M10:M45,1)+LARGE(M10:M45,2)+LARGE(M10:M45,3)</f>
        <v>0</v>
      </c>
      <c r="N46" s="71">
        <f>SUM(N10:N45)</f>
        <v>4</v>
      </c>
      <c r="O46" s="71">
        <f>LARGE(O10:O45,1)+LARGE(O10:O45,2)+LARGE(O10:O45,3)</f>
        <v>0</v>
      </c>
      <c r="P46" s="71">
        <f>SUM(P10:P45)</f>
        <v>4</v>
      </c>
      <c r="Q46" s="71">
        <f>LARGE(Q10:Q45,1)+LARGE(Q10:Q45,2)+LARGE(Q10:Q45,3)</f>
        <v>0</v>
      </c>
      <c r="R46" s="71">
        <f>SUM(R10:S45)</f>
        <v>4</v>
      </c>
    </row>
    <row r="47" spans="1:27" x14ac:dyDescent="0.3">
      <c r="C47" s="71" t="s">
        <v>75</v>
      </c>
    </row>
  </sheetData>
  <sheetProtection algorithmName="SHA-512" hashValue="yNUb2RbEyRfFyyXuaPAFNpD8BHuwIl+sLhyjAZez6imfcTYJAtikShOeysyEe1YGsNKYKFOYY1U/LM6aslmuZw==" saltValue="b6JPHhJxqZVjtifFQJa9l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zoomScaleNormal="10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7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9" hidden="1" customWidth="1"/>
    <col min="30" max="30" width="22.109375" style="130" customWidth="1"/>
    <col min="31" max="31" width="19.109375" style="22" bestFit="1" customWidth="1"/>
    <col min="32" max="16384" width="22" style="22"/>
  </cols>
  <sheetData>
    <row r="1" spans="1:29" s="130" customFormat="1" ht="30.75" customHeight="1" x14ac:dyDescent="0.3">
      <c r="A1" s="85"/>
      <c r="B1" s="148" t="s">
        <v>58</v>
      </c>
      <c r="C1" s="157" t="s">
        <v>8</v>
      </c>
      <c r="D1" s="195" t="str">
        <f>Übersicht!K1</f>
        <v>2021/2022</v>
      </c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41"/>
      <c r="V1" s="141"/>
      <c r="W1" s="141"/>
      <c r="X1" s="152" t="s">
        <v>53</v>
      </c>
      <c r="Y1" s="196"/>
      <c r="Z1" s="196"/>
      <c r="AA1" s="22"/>
      <c r="AB1" s="22"/>
      <c r="AC1" s="129"/>
    </row>
    <row r="2" spans="1:29" s="130" customFormat="1" ht="30.75" customHeight="1" x14ac:dyDescent="0.3">
      <c r="A2" s="85">
        <v>1</v>
      </c>
      <c r="B2" s="150" t="str">
        <f>'Wettkampf 1'!B2</f>
        <v>Börger I</v>
      </c>
      <c r="C2" s="149"/>
      <c r="D2" s="195" t="s">
        <v>73</v>
      </c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41"/>
      <c r="V2" s="141"/>
      <c r="W2" s="141"/>
      <c r="X2" s="152" t="s">
        <v>37</v>
      </c>
      <c r="Y2" s="197"/>
      <c r="Z2" s="196"/>
      <c r="AA2" s="22"/>
      <c r="AB2" s="22"/>
      <c r="AC2" s="129"/>
    </row>
    <row r="3" spans="1:29" s="130" customFormat="1" ht="30.75" customHeight="1" x14ac:dyDescent="0.3">
      <c r="A3" s="85">
        <v>2</v>
      </c>
      <c r="B3" s="150" t="str">
        <f>'Wettkampf 1'!B3</f>
        <v>Lorup I</v>
      </c>
      <c r="C3" s="142"/>
      <c r="D3" s="195" t="str">
        <f>Übersicht!M1</f>
        <v>1. Kreisliga</v>
      </c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41"/>
      <c r="V3" s="141"/>
      <c r="W3" s="141"/>
      <c r="X3" s="151"/>
      <c r="Y3" s="151"/>
      <c r="Z3" s="151"/>
      <c r="AA3" s="22"/>
      <c r="AB3" s="22"/>
      <c r="AC3" s="129"/>
    </row>
    <row r="4" spans="1:29" s="130" customFormat="1" ht="30.75" customHeight="1" x14ac:dyDescent="0.5">
      <c r="A4" s="85">
        <v>3</v>
      </c>
      <c r="B4" s="150" t="str">
        <f>'Wettkampf 1'!B4</f>
        <v>Lahn I</v>
      </c>
      <c r="C4" s="142"/>
      <c r="D4" s="195" t="str">
        <f>Übersicht!P1</f>
        <v>Damen</v>
      </c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41"/>
      <c r="V4" s="141"/>
      <c r="W4" s="144"/>
      <c r="X4" s="151"/>
      <c r="Y4" s="151"/>
      <c r="Z4" s="153" t="s">
        <v>50</v>
      </c>
      <c r="AA4" s="22"/>
      <c r="AB4" s="22"/>
      <c r="AC4" s="129"/>
    </row>
    <row r="5" spans="1:29" s="130" customFormat="1" ht="30.75" customHeight="1" x14ac:dyDescent="0.5">
      <c r="A5" s="85">
        <v>4</v>
      </c>
      <c r="B5" s="150" t="str">
        <f>'Wettkampf 1'!B5</f>
        <v>Werlte II</v>
      </c>
      <c r="C5" s="142"/>
      <c r="D5" s="159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1"/>
      <c r="U5" s="141"/>
      <c r="V5" s="141"/>
      <c r="W5" s="145"/>
      <c r="X5" s="153" t="s">
        <v>52</v>
      </c>
      <c r="Y5" s="198"/>
      <c r="Z5" s="199"/>
      <c r="AA5" s="131"/>
      <c r="AB5" s="22"/>
      <c r="AC5" s="129"/>
    </row>
    <row r="6" spans="1:29" s="130" customFormat="1" ht="30.75" customHeight="1" x14ac:dyDescent="0.5">
      <c r="A6" s="85">
        <v>5</v>
      </c>
      <c r="B6" s="150" t="str">
        <f>'Wettkampf 1'!B6</f>
        <v>Neubörger I</v>
      </c>
      <c r="C6" s="142"/>
      <c r="D6" s="159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1"/>
      <c r="U6" s="143"/>
      <c r="V6" s="143"/>
      <c r="W6" s="145"/>
      <c r="X6" s="153" t="s">
        <v>51</v>
      </c>
      <c r="Y6" s="198"/>
      <c r="Z6" s="199"/>
      <c r="AA6" s="131"/>
      <c r="AB6" s="22"/>
      <c r="AC6" s="129"/>
    </row>
    <row r="7" spans="1:29" s="130" customFormat="1" ht="30.75" customHeight="1" x14ac:dyDescent="0.3">
      <c r="A7" s="85">
        <v>6</v>
      </c>
      <c r="B7" s="150" t="str">
        <f>'Wettkampf 1'!B7</f>
        <v>Sögel IV</v>
      </c>
      <c r="C7" s="142"/>
      <c r="D7" s="162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4"/>
      <c r="U7" s="143"/>
      <c r="V7" s="143"/>
      <c r="W7" s="145"/>
      <c r="X7" s="152" t="s">
        <v>67</v>
      </c>
      <c r="Y7" s="198"/>
      <c r="Z7" s="199"/>
      <c r="AA7" s="131"/>
      <c r="AB7" s="22"/>
      <c r="AC7" s="129"/>
    </row>
    <row r="8" spans="1:29" s="130" customFormat="1" ht="15" customHeight="1" x14ac:dyDescent="0.3">
      <c r="A8" s="22"/>
      <c r="B8" s="141"/>
      <c r="C8" s="141"/>
      <c r="D8" s="146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5"/>
      <c r="X8" s="145"/>
      <c r="Y8" s="145"/>
      <c r="Z8" s="145"/>
      <c r="AA8" s="131"/>
      <c r="AB8" s="22"/>
      <c r="AC8" s="129"/>
    </row>
    <row r="9" spans="1:29" s="130" customFormat="1" ht="52.2" thickBot="1" x14ac:dyDescent="0.35">
      <c r="A9" s="148"/>
      <c r="B9" s="154" t="s">
        <v>70</v>
      </c>
      <c r="C9" s="154" t="s">
        <v>68</v>
      </c>
      <c r="D9" s="155" t="s">
        <v>71</v>
      </c>
      <c r="E9" s="154" t="s">
        <v>69</v>
      </c>
      <c r="F9" s="156"/>
      <c r="G9" s="156" t="s">
        <v>41</v>
      </c>
      <c r="H9" s="156"/>
      <c r="I9" s="156" t="s">
        <v>42</v>
      </c>
      <c r="J9" s="156"/>
      <c r="K9" s="156" t="s">
        <v>43</v>
      </c>
      <c r="L9" s="156"/>
      <c r="M9" s="156" t="s">
        <v>44</v>
      </c>
      <c r="N9" s="156"/>
      <c r="O9" s="156" t="s">
        <v>45</v>
      </c>
      <c r="P9" s="156"/>
      <c r="Q9" s="156" t="s">
        <v>46</v>
      </c>
      <c r="R9" s="156"/>
      <c r="S9" s="156"/>
      <c r="T9" s="156"/>
      <c r="U9" s="154" t="s">
        <v>74</v>
      </c>
      <c r="V9" s="156"/>
      <c r="W9" s="192" t="s">
        <v>38</v>
      </c>
      <c r="X9" s="193"/>
      <c r="Y9" s="193"/>
      <c r="Z9" s="194"/>
      <c r="AA9" s="22"/>
      <c r="AB9" s="22"/>
      <c r="AC9" s="129"/>
    </row>
    <row r="10" spans="1:29" s="130" customFormat="1" ht="37.5" customHeight="1" x14ac:dyDescent="0.3">
      <c r="A10" s="85">
        <v>1</v>
      </c>
      <c r="B10" s="165" t="str">
        <f>'Wettkampf 1'!B10</f>
        <v>Terhalle Maria</v>
      </c>
      <c r="C10" s="165" t="str">
        <f>'Wettkampf 1'!C10</f>
        <v>Börger I</v>
      </c>
      <c r="D10" s="100"/>
      <c r="E10" s="52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8"/>
      <c r="V10" s="22"/>
      <c r="W10" s="101"/>
      <c r="X10" s="101"/>
      <c r="Y10" s="132"/>
      <c r="Z10" s="134"/>
      <c r="AA10" s="22">
        <f>IF(Z10=D10,1,0)</f>
        <v>1</v>
      </c>
      <c r="AB10" s="22">
        <f>IF(Z10=0,0,1)</f>
        <v>0</v>
      </c>
      <c r="AC10" s="129" t="str">
        <f>IF(AA10+AB10=2,"Korrekt","")</f>
        <v/>
      </c>
    </row>
    <row r="11" spans="1:29" s="130" customFormat="1" ht="37.5" customHeight="1" x14ac:dyDescent="0.3">
      <c r="A11" s="85">
        <v>2</v>
      </c>
      <c r="B11" s="165" t="str">
        <f>'Wettkampf 1'!B11</f>
        <v>Kronabel Thea</v>
      </c>
      <c r="C11" s="165" t="str">
        <f>'Wettkampf 1'!C11</f>
        <v>Börger I</v>
      </c>
      <c r="D11" s="100"/>
      <c r="E11" s="52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8"/>
      <c r="V11" s="22"/>
      <c r="W11" s="103"/>
      <c r="X11" s="103"/>
      <c r="Y11" s="133"/>
      <c r="Z11" s="135"/>
      <c r="AA11" s="22">
        <f t="shared" ref="AA11:AA45" si="13">IF(Z11=D11,1,0)</f>
        <v>1</v>
      </c>
      <c r="AB11" s="22">
        <f t="shared" ref="AB11:AB45" si="14">IF(Z11=0,0,1)</f>
        <v>0</v>
      </c>
      <c r="AC11" s="129" t="str">
        <f t="shared" ref="AC11:AC45" si="15">IF(AA11+AB11=2,"Korrekt","")</f>
        <v/>
      </c>
    </row>
    <row r="12" spans="1:29" s="130" customFormat="1" ht="37.5" customHeight="1" x14ac:dyDescent="0.3">
      <c r="A12" s="85">
        <v>3</v>
      </c>
      <c r="B12" s="165" t="str">
        <f>'Wettkampf 1'!B12</f>
        <v>Kossenjans Rita</v>
      </c>
      <c r="C12" s="165" t="str">
        <f>'Wettkampf 1'!C12</f>
        <v>Börger I</v>
      </c>
      <c r="D12" s="100"/>
      <c r="E12" s="52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8"/>
      <c r="V12" s="22"/>
      <c r="W12" s="103"/>
      <c r="X12" s="103"/>
      <c r="Y12" s="133"/>
      <c r="Z12" s="135"/>
      <c r="AA12" s="22">
        <f t="shared" si="13"/>
        <v>1</v>
      </c>
      <c r="AB12" s="22">
        <f t="shared" si="14"/>
        <v>0</v>
      </c>
      <c r="AC12" s="129" t="str">
        <f t="shared" si="15"/>
        <v/>
      </c>
    </row>
    <row r="13" spans="1:29" s="130" customFormat="1" ht="37.5" customHeight="1" x14ac:dyDescent="0.3">
      <c r="A13" s="85">
        <v>4</v>
      </c>
      <c r="B13" s="165" t="str">
        <f>'Wettkampf 1'!B13</f>
        <v>Lammers Eva</v>
      </c>
      <c r="C13" s="165" t="str">
        <f>'Wettkampf 1'!C13</f>
        <v>Börger I</v>
      </c>
      <c r="D13" s="100"/>
      <c r="E13" s="52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8"/>
      <c r="V13" s="22"/>
      <c r="W13" s="103"/>
      <c r="X13" s="103"/>
      <c r="Y13" s="133"/>
      <c r="Z13" s="135"/>
      <c r="AA13" s="22">
        <f t="shared" si="13"/>
        <v>1</v>
      </c>
      <c r="AB13" s="22">
        <f t="shared" si="14"/>
        <v>0</v>
      </c>
      <c r="AC13" s="129" t="str">
        <f t="shared" si="15"/>
        <v/>
      </c>
    </row>
    <row r="14" spans="1:29" s="130" customFormat="1" ht="37.5" customHeight="1" x14ac:dyDescent="0.3">
      <c r="A14" s="85">
        <v>5</v>
      </c>
      <c r="B14" s="165" t="str">
        <f>'Wettkampf 1'!B14</f>
        <v>Korten Monika</v>
      </c>
      <c r="C14" s="165" t="str">
        <f>'Wettkampf 1'!C14</f>
        <v>Börger I</v>
      </c>
      <c r="D14" s="100"/>
      <c r="E14" s="52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8"/>
      <c r="V14" s="22"/>
      <c r="W14" s="103"/>
      <c r="X14" s="103"/>
      <c r="Y14" s="133"/>
      <c r="Z14" s="135"/>
      <c r="AA14" s="22">
        <f t="shared" si="13"/>
        <v>1</v>
      </c>
      <c r="AB14" s="22">
        <f t="shared" si="14"/>
        <v>0</v>
      </c>
      <c r="AC14" s="129" t="str">
        <f t="shared" si="15"/>
        <v/>
      </c>
    </row>
    <row r="15" spans="1:29" s="130" customFormat="1" ht="37.5" customHeight="1" x14ac:dyDescent="0.3">
      <c r="A15" s="85">
        <v>6</v>
      </c>
      <c r="B15" s="165" t="str">
        <f>'Wettkampf 1'!B15</f>
        <v>Hackmann Irmgard</v>
      </c>
      <c r="C15" s="165" t="str">
        <f>'Wettkampf 1'!C15</f>
        <v>Lorup I</v>
      </c>
      <c r="D15" s="100"/>
      <c r="E15" s="52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8"/>
      <c r="V15" s="22"/>
      <c r="W15" s="103"/>
      <c r="X15" s="103"/>
      <c r="Y15" s="133"/>
      <c r="Z15" s="135"/>
      <c r="AA15" s="22">
        <f t="shared" si="13"/>
        <v>1</v>
      </c>
      <c r="AB15" s="22">
        <f t="shared" si="14"/>
        <v>0</v>
      </c>
      <c r="AC15" s="129" t="str">
        <f t="shared" si="15"/>
        <v/>
      </c>
    </row>
    <row r="16" spans="1:29" s="130" customFormat="1" ht="37.5" customHeight="1" x14ac:dyDescent="0.3">
      <c r="A16" s="85">
        <v>7</v>
      </c>
      <c r="B16" s="165" t="str">
        <f>'Wettkampf 1'!B16</f>
        <v>Gerdes Angela</v>
      </c>
      <c r="C16" s="165" t="str">
        <f>'Wettkampf 1'!C16</f>
        <v>Lorup I</v>
      </c>
      <c r="D16" s="100"/>
      <c r="E16" s="52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8"/>
      <c r="V16" s="22"/>
      <c r="W16" s="103"/>
      <c r="X16" s="103"/>
      <c r="Y16" s="133"/>
      <c r="Z16" s="135"/>
      <c r="AA16" s="22">
        <f t="shared" si="13"/>
        <v>1</v>
      </c>
      <c r="AB16" s="22">
        <f t="shared" si="14"/>
        <v>0</v>
      </c>
      <c r="AC16" s="129" t="str">
        <f t="shared" si="15"/>
        <v/>
      </c>
    </row>
    <row r="17" spans="1:29" s="130" customFormat="1" ht="37.5" customHeight="1" x14ac:dyDescent="0.3">
      <c r="A17" s="85">
        <v>8</v>
      </c>
      <c r="B17" s="165" t="str">
        <f>'Wettkampf 1'!B17</f>
        <v>Lindemann Helga</v>
      </c>
      <c r="C17" s="165" t="str">
        <f>'Wettkampf 1'!C17</f>
        <v>Lorup I</v>
      </c>
      <c r="D17" s="100"/>
      <c r="E17" s="52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8"/>
      <c r="V17" s="22"/>
      <c r="W17" s="103"/>
      <c r="X17" s="103"/>
      <c r="Y17" s="133"/>
      <c r="Z17" s="135"/>
      <c r="AA17" s="22">
        <f t="shared" si="13"/>
        <v>1</v>
      </c>
      <c r="AB17" s="22">
        <f t="shared" si="14"/>
        <v>0</v>
      </c>
      <c r="AC17" s="129" t="str">
        <f t="shared" si="15"/>
        <v/>
      </c>
    </row>
    <row r="18" spans="1:29" s="130" customFormat="1" ht="37.5" customHeight="1" x14ac:dyDescent="0.3">
      <c r="A18" s="85">
        <v>9</v>
      </c>
      <c r="B18" s="165" t="str">
        <f>'Wettkampf 1'!B18</f>
        <v>Hüntelmann Agnes</v>
      </c>
      <c r="C18" s="165" t="str">
        <f>'Wettkampf 1'!C18</f>
        <v>Lahn I</v>
      </c>
      <c r="D18" s="100"/>
      <c r="E18" s="52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0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8"/>
      <c r="V18" s="22"/>
      <c r="W18" s="103"/>
      <c r="X18" s="103"/>
      <c r="Y18" s="133"/>
      <c r="Z18" s="135"/>
      <c r="AA18" s="22">
        <f t="shared" si="13"/>
        <v>1</v>
      </c>
      <c r="AB18" s="22">
        <f t="shared" si="14"/>
        <v>0</v>
      </c>
      <c r="AC18" s="129" t="str">
        <f t="shared" si="15"/>
        <v/>
      </c>
    </row>
    <row r="19" spans="1:29" s="130" customFormat="1" ht="37.5" customHeight="1" x14ac:dyDescent="0.3">
      <c r="A19" s="85">
        <v>10</v>
      </c>
      <c r="B19" s="165" t="str">
        <f>'Wettkampf 1'!B19</f>
        <v>Benten Waltraud</v>
      </c>
      <c r="C19" s="165" t="str">
        <f>'Wettkampf 1'!C19</f>
        <v>Lahn I</v>
      </c>
      <c r="D19" s="100"/>
      <c r="E19" s="52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0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8"/>
      <c r="V19" s="22"/>
      <c r="W19" s="103"/>
      <c r="X19" s="103"/>
      <c r="Y19" s="133"/>
      <c r="Z19" s="135"/>
      <c r="AA19" s="22">
        <f t="shared" si="13"/>
        <v>1</v>
      </c>
      <c r="AB19" s="22">
        <f t="shared" si="14"/>
        <v>0</v>
      </c>
      <c r="AC19" s="129" t="str">
        <f t="shared" si="15"/>
        <v/>
      </c>
    </row>
    <row r="20" spans="1:29" s="130" customFormat="1" ht="37.5" customHeight="1" x14ac:dyDescent="0.3">
      <c r="A20" s="85">
        <v>11</v>
      </c>
      <c r="B20" s="165" t="str">
        <f>'Wettkampf 1'!B20</f>
        <v>Bröker Karin</v>
      </c>
      <c r="C20" s="165" t="str">
        <f>'Wettkampf 1'!C20</f>
        <v>Lahn I</v>
      </c>
      <c r="D20" s="100"/>
      <c r="E20" s="52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8"/>
      <c r="V20" s="22"/>
      <c r="W20" s="103"/>
      <c r="X20" s="103"/>
      <c r="Y20" s="133"/>
      <c r="Z20" s="135"/>
      <c r="AA20" s="22">
        <f t="shared" si="13"/>
        <v>1</v>
      </c>
      <c r="AB20" s="22">
        <f t="shared" si="14"/>
        <v>0</v>
      </c>
      <c r="AC20" s="129" t="str">
        <f t="shared" si="15"/>
        <v/>
      </c>
    </row>
    <row r="21" spans="1:29" s="130" customFormat="1" ht="37.5" customHeight="1" x14ac:dyDescent="0.3">
      <c r="A21" s="85">
        <v>12</v>
      </c>
      <c r="B21" s="165" t="str">
        <f>'Wettkampf 1'!B21</f>
        <v>Thyen Kerstin</v>
      </c>
      <c r="C21" s="165" t="str">
        <f>'Wettkampf 1'!C21</f>
        <v>Lahn I</v>
      </c>
      <c r="D21" s="100"/>
      <c r="E21" s="52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8"/>
      <c r="V21" s="22"/>
      <c r="W21" s="103"/>
      <c r="X21" s="103"/>
      <c r="Y21" s="133"/>
      <c r="Z21" s="135"/>
      <c r="AA21" s="22">
        <f t="shared" si="13"/>
        <v>1</v>
      </c>
      <c r="AB21" s="22">
        <f t="shared" si="14"/>
        <v>0</v>
      </c>
      <c r="AC21" s="129" t="str">
        <f t="shared" si="15"/>
        <v/>
      </c>
    </row>
    <row r="22" spans="1:29" s="130" customFormat="1" ht="37.5" customHeight="1" x14ac:dyDescent="0.3">
      <c r="A22" s="85">
        <v>13</v>
      </c>
      <c r="B22" s="165" t="str">
        <f>'Wettkampf 1'!B22</f>
        <v>Rehorst Marita</v>
      </c>
      <c r="C22" s="165" t="str">
        <f>'Wettkampf 1'!C22</f>
        <v>Werlte II</v>
      </c>
      <c r="D22" s="100"/>
      <c r="E22" s="52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0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8"/>
      <c r="V22" s="22"/>
      <c r="W22" s="103"/>
      <c r="X22" s="103"/>
      <c r="Y22" s="133"/>
      <c r="Z22" s="135"/>
      <c r="AA22" s="22">
        <f t="shared" si="13"/>
        <v>1</v>
      </c>
      <c r="AB22" s="22">
        <f t="shared" si="14"/>
        <v>0</v>
      </c>
      <c r="AC22" s="129" t="str">
        <f t="shared" si="15"/>
        <v/>
      </c>
    </row>
    <row r="23" spans="1:29" s="130" customFormat="1" ht="37.5" customHeight="1" x14ac:dyDescent="0.3">
      <c r="A23" s="85">
        <v>14</v>
      </c>
      <c r="B23" s="165" t="str">
        <f>'Wettkampf 1'!B23</f>
        <v>Deitermann Erika</v>
      </c>
      <c r="C23" s="165" t="str">
        <f>'Wettkampf 1'!C23</f>
        <v>Werlte II</v>
      </c>
      <c r="D23" s="100"/>
      <c r="E23" s="52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0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8"/>
      <c r="V23" s="22"/>
      <c r="W23" s="103"/>
      <c r="X23" s="103"/>
      <c r="Y23" s="133"/>
      <c r="Z23" s="135"/>
      <c r="AA23" s="22">
        <f t="shared" si="13"/>
        <v>1</v>
      </c>
      <c r="AB23" s="22">
        <f t="shared" si="14"/>
        <v>0</v>
      </c>
      <c r="AC23" s="129" t="str">
        <f t="shared" si="15"/>
        <v/>
      </c>
    </row>
    <row r="24" spans="1:29" s="130" customFormat="1" ht="37.5" customHeight="1" x14ac:dyDescent="0.3">
      <c r="A24" s="85">
        <v>15</v>
      </c>
      <c r="B24" s="165" t="str">
        <f>'Wettkampf 1'!B24</f>
        <v>Kensinger Elvira</v>
      </c>
      <c r="C24" s="165" t="str">
        <f>'Wettkampf 1'!C24</f>
        <v>Werlte II</v>
      </c>
      <c r="D24" s="100"/>
      <c r="E24" s="52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0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8"/>
      <c r="V24" s="22"/>
      <c r="W24" s="103"/>
      <c r="X24" s="103"/>
      <c r="Y24" s="133"/>
      <c r="Z24" s="135"/>
      <c r="AA24" s="22">
        <f t="shared" si="13"/>
        <v>1</v>
      </c>
      <c r="AB24" s="22">
        <f t="shared" si="14"/>
        <v>0</v>
      </c>
      <c r="AC24" s="129" t="str">
        <f t="shared" si="15"/>
        <v/>
      </c>
    </row>
    <row r="25" spans="1:29" s="130" customFormat="1" ht="37.5" customHeight="1" x14ac:dyDescent="0.3">
      <c r="A25" s="85">
        <v>16</v>
      </c>
      <c r="B25" s="165" t="str">
        <f>'Wettkampf 1'!B25</f>
        <v>Freitag Silvia</v>
      </c>
      <c r="C25" s="165" t="str">
        <f>'Wettkampf 1'!C25</f>
        <v>Werlte II</v>
      </c>
      <c r="D25" s="100"/>
      <c r="E25" s="52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8"/>
      <c r="V25" s="22"/>
      <c r="W25" s="103"/>
      <c r="X25" s="103"/>
      <c r="Y25" s="133"/>
      <c r="Z25" s="135"/>
      <c r="AA25" s="22">
        <f t="shared" si="13"/>
        <v>1</v>
      </c>
      <c r="AB25" s="22">
        <f t="shared" si="14"/>
        <v>0</v>
      </c>
      <c r="AC25" s="129" t="str">
        <f t="shared" si="15"/>
        <v/>
      </c>
    </row>
    <row r="26" spans="1:29" s="130" customFormat="1" ht="37.5" customHeight="1" x14ac:dyDescent="0.3">
      <c r="A26" s="85">
        <v>17</v>
      </c>
      <c r="B26" s="165" t="str">
        <f>'Wettkampf 1'!B26</f>
        <v>Büter Maria</v>
      </c>
      <c r="C26" s="165" t="str">
        <f>'Wettkampf 1'!C26</f>
        <v>Werlte II</v>
      </c>
      <c r="D26" s="100"/>
      <c r="E26" s="52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8"/>
      <c r="V26" s="22"/>
      <c r="W26" s="103"/>
      <c r="X26" s="103"/>
      <c r="Y26" s="133"/>
      <c r="Z26" s="135"/>
      <c r="AA26" s="22">
        <f t="shared" si="13"/>
        <v>1</v>
      </c>
      <c r="AB26" s="22">
        <f t="shared" si="14"/>
        <v>0</v>
      </c>
      <c r="AC26" s="129" t="str">
        <f t="shared" si="15"/>
        <v/>
      </c>
    </row>
    <row r="27" spans="1:29" s="130" customFormat="1" ht="37.5" customHeight="1" x14ac:dyDescent="0.3">
      <c r="A27" s="85">
        <v>18</v>
      </c>
      <c r="B27" s="165" t="str">
        <f>'Wettkampf 1'!B27</f>
        <v>Grote Annelen</v>
      </c>
      <c r="C27" s="165" t="str">
        <f>'Wettkampf 1'!C27</f>
        <v>Neubörger I</v>
      </c>
      <c r="D27" s="100"/>
      <c r="E27" s="52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0</v>
      </c>
      <c r="S27" s="22"/>
      <c r="T27" s="22"/>
      <c r="U27" s="128"/>
      <c r="V27" s="22"/>
      <c r="W27" s="103"/>
      <c r="X27" s="103"/>
      <c r="Y27" s="133"/>
      <c r="Z27" s="135"/>
      <c r="AA27" s="22">
        <f t="shared" si="13"/>
        <v>1</v>
      </c>
      <c r="AB27" s="22">
        <f t="shared" si="14"/>
        <v>0</v>
      </c>
      <c r="AC27" s="129" t="str">
        <f t="shared" si="15"/>
        <v/>
      </c>
    </row>
    <row r="28" spans="1:29" s="130" customFormat="1" ht="37.5" customHeight="1" x14ac:dyDescent="0.3">
      <c r="A28" s="85">
        <v>19</v>
      </c>
      <c r="B28" s="165" t="str">
        <f>'Wettkampf 1'!B28</f>
        <v>Runde Heike</v>
      </c>
      <c r="C28" s="165" t="str">
        <f>'Wettkampf 1'!C28</f>
        <v>Neubörger I</v>
      </c>
      <c r="D28" s="100"/>
      <c r="E28" s="52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0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0</v>
      </c>
      <c r="S28" s="22"/>
      <c r="T28" s="22"/>
      <c r="U28" s="128"/>
      <c r="V28" s="22"/>
      <c r="W28" s="103"/>
      <c r="X28" s="103"/>
      <c r="Y28" s="133"/>
      <c r="Z28" s="135"/>
      <c r="AA28" s="22">
        <f t="shared" si="13"/>
        <v>1</v>
      </c>
      <c r="AB28" s="22">
        <f t="shared" si="14"/>
        <v>0</v>
      </c>
      <c r="AC28" s="129" t="str">
        <f t="shared" si="15"/>
        <v/>
      </c>
    </row>
    <row r="29" spans="1:29" s="130" customFormat="1" ht="37.5" customHeight="1" x14ac:dyDescent="0.3">
      <c r="A29" s="85">
        <v>20</v>
      </c>
      <c r="B29" s="165" t="str">
        <f>'Wettkampf 1'!B29</f>
        <v>Jansen Angelika</v>
      </c>
      <c r="C29" s="165" t="str">
        <f>'Wettkampf 1'!C29</f>
        <v>Neubörger I</v>
      </c>
      <c r="D29" s="100"/>
      <c r="E29" s="52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0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0</v>
      </c>
      <c r="S29" s="22"/>
      <c r="T29" s="22"/>
      <c r="U29" s="128"/>
      <c r="V29" s="22"/>
      <c r="W29" s="103"/>
      <c r="X29" s="103"/>
      <c r="Y29" s="133"/>
      <c r="Z29" s="135"/>
      <c r="AA29" s="22">
        <f t="shared" si="13"/>
        <v>1</v>
      </c>
      <c r="AB29" s="22">
        <f t="shared" si="14"/>
        <v>0</v>
      </c>
      <c r="AC29" s="129" t="str">
        <f t="shared" si="15"/>
        <v/>
      </c>
    </row>
    <row r="30" spans="1:29" s="130" customFormat="1" ht="37.5" customHeight="1" x14ac:dyDescent="0.3">
      <c r="A30" s="85">
        <v>21</v>
      </c>
      <c r="B30" s="165" t="str">
        <f>'Wettkampf 1'!B30</f>
        <v>Breer Marlene</v>
      </c>
      <c r="C30" s="165" t="str">
        <f>'Wettkampf 1'!C30</f>
        <v>Neubörger I</v>
      </c>
      <c r="D30" s="100"/>
      <c r="E30" s="52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28"/>
      <c r="V30" s="22"/>
      <c r="W30" s="103"/>
      <c r="X30" s="103"/>
      <c r="Y30" s="133"/>
      <c r="Z30" s="135"/>
      <c r="AA30" s="22">
        <f t="shared" si="13"/>
        <v>1</v>
      </c>
      <c r="AB30" s="22">
        <f t="shared" si="14"/>
        <v>0</v>
      </c>
      <c r="AC30" s="129" t="str">
        <f t="shared" si="15"/>
        <v/>
      </c>
    </row>
    <row r="31" spans="1:29" s="130" customFormat="1" ht="37.5" customHeight="1" x14ac:dyDescent="0.3">
      <c r="A31" s="85">
        <v>22</v>
      </c>
      <c r="B31" s="165" t="str">
        <f>'Wettkampf 1'!B31</f>
        <v>Pranger Michaela</v>
      </c>
      <c r="C31" s="165" t="str">
        <f>'Wettkampf 1'!C31</f>
        <v>Sögel IV</v>
      </c>
      <c r="D31" s="100"/>
      <c r="E31" s="52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1</v>
      </c>
      <c r="S31" s="22"/>
      <c r="T31" s="22"/>
      <c r="U31" s="128"/>
      <c r="V31" s="22"/>
      <c r="W31" s="103"/>
      <c r="X31" s="103"/>
      <c r="Y31" s="133"/>
      <c r="Z31" s="135"/>
      <c r="AA31" s="22">
        <f t="shared" si="13"/>
        <v>1</v>
      </c>
      <c r="AB31" s="22">
        <f t="shared" si="14"/>
        <v>0</v>
      </c>
      <c r="AC31" s="129" t="str">
        <f t="shared" si="15"/>
        <v/>
      </c>
    </row>
    <row r="32" spans="1:29" s="130" customFormat="1" ht="37.5" customHeight="1" x14ac:dyDescent="0.3">
      <c r="A32" s="85">
        <v>23</v>
      </c>
      <c r="B32" s="165" t="str">
        <f>'Wettkampf 1'!B32</f>
        <v>Möhlenkamp Doris</v>
      </c>
      <c r="C32" s="165" t="str">
        <f>'Wettkampf 1'!C32</f>
        <v>Sögel IV</v>
      </c>
      <c r="D32" s="100"/>
      <c r="E32" s="52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1</v>
      </c>
      <c r="S32" s="22"/>
      <c r="T32" s="22"/>
      <c r="U32" s="128"/>
      <c r="V32" s="22"/>
      <c r="W32" s="103"/>
      <c r="X32" s="103"/>
      <c r="Y32" s="133"/>
      <c r="Z32" s="135"/>
      <c r="AA32" s="22">
        <f t="shared" si="13"/>
        <v>1</v>
      </c>
      <c r="AB32" s="22">
        <f t="shared" si="14"/>
        <v>0</v>
      </c>
      <c r="AC32" s="129" t="str">
        <f t="shared" si="15"/>
        <v/>
      </c>
    </row>
    <row r="33" spans="1:29" s="130" customFormat="1" ht="37.5" customHeight="1" x14ac:dyDescent="0.3">
      <c r="A33" s="85">
        <v>24</v>
      </c>
      <c r="B33" s="165" t="str">
        <f>'Wettkampf 1'!B33</f>
        <v>Trempeck Olga</v>
      </c>
      <c r="C33" s="165" t="str">
        <f>'Wettkampf 1'!C33</f>
        <v>Sögel IV</v>
      </c>
      <c r="D33" s="100"/>
      <c r="E33" s="52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1</v>
      </c>
      <c r="S33" s="22"/>
      <c r="T33" s="22"/>
      <c r="U33" s="128"/>
      <c r="V33" s="22"/>
      <c r="W33" s="103"/>
      <c r="X33" s="103"/>
      <c r="Y33" s="133"/>
      <c r="Z33" s="135"/>
      <c r="AA33" s="22">
        <f t="shared" si="13"/>
        <v>1</v>
      </c>
      <c r="AB33" s="22">
        <f t="shared" si="14"/>
        <v>0</v>
      </c>
      <c r="AC33" s="129" t="str">
        <f t="shared" si="15"/>
        <v/>
      </c>
    </row>
    <row r="34" spans="1:29" s="130" customFormat="1" ht="37.5" customHeight="1" x14ac:dyDescent="0.3">
      <c r="A34" s="85">
        <v>25</v>
      </c>
      <c r="B34" s="165" t="str">
        <f>'Wettkampf 1'!B34</f>
        <v>Pranger Anne</v>
      </c>
      <c r="C34" s="165" t="str">
        <f>'Wettkampf 1'!C34</f>
        <v>Sögel IV</v>
      </c>
      <c r="D34" s="100"/>
      <c r="E34" s="52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0</v>
      </c>
      <c r="Q34" s="22">
        <f t="shared" si="11"/>
        <v>0</v>
      </c>
      <c r="R34" s="22">
        <f t="shared" si="12"/>
        <v>1</v>
      </c>
      <c r="S34" s="22"/>
      <c r="T34" s="22"/>
      <c r="U34" s="128"/>
      <c r="V34" s="22"/>
      <c r="W34" s="103"/>
      <c r="X34" s="103"/>
      <c r="Y34" s="133"/>
      <c r="Z34" s="135"/>
      <c r="AA34" s="22">
        <f t="shared" si="13"/>
        <v>1</v>
      </c>
      <c r="AB34" s="22">
        <f t="shared" si="14"/>
        <v>0</v>
      </c>
      <c r="AC34" s="129" t="str">
        <f t="shared" si="15"/>
        <v/>
      </c>
    </row>
    <row r="35" spans="1:29" s="130" customFormat="1" ht="37.5" customHeight="1" x14ac:dyDescent="0.3">
      <c r="A35" s="85">
        <v>26</v>
      </c>
      <c r="B35" s="165" t="str">
        <f>'Wettkampf 1'!B35</f>
        <v>Wübben Manuela</v>
      </c>
      <c r="C35" s="165" t="str">
        <f>'Wettkampf 1'!C35</f>
        <v>Sögel IV</v>
      </c>
      <c r="D35" s="100"/>
      <c r="E35" s="52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28"/>
      <c r="V35" s="22"/>
      <c r="W35" s="103"/>
      <c r="X35" s="103"/>
      <c r="Y35" s="133"/>
      <c r="Z35" s="135"/>
      <c r="AA35" s="22">
        <f t="shared" si="13"/>
        <v>1</v>
      </c>
      <c r="AB35" s="22">
        <f t="shared" si="14"/>
        <v>0</v>
      </c>
      <c r="AC35" s="129" t="str">
        <f t="shared" si="15"/>
        <v/>
      </c>
    </row>
    <row r="36" spans="1:29" s="130" customFormat="1" ht="37.5" customHeight="1" x14ac:dyDescent="0.3">
      <c r="A36" s="85">
        <v>27</v>
      </c>
      <c r="B36" s="165" t="str">
        <f>'Wettkampf 1'!B36</f>
        <v>Schütze 27</v>
      </c>
      <c r="C36" s="165" t="str">
        <f>'Wettkampf 1'!C36</f>
        <v>Sögel IV</v>
      </c>
      <c r="D36" s="100"/>
      <c r="E36" s="52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28"/>
      <c r="V36" s="22"/>
      <c r="W36" s="103"/>
      <c r="X36" s="103"/>
      <c r="Y36" s="133"/>
      <c r="Z36" s="135"/>
      <c r="AA36" s="22">
        <f t="shared" si="13"/>
        <v>1</v>
      </c>
      <c r="AB36" s="22">
        <f t="shared" si="14"/>
        <v>0</v>
      </c>
      <c r="AC36" s="129" t="str">
        <f t="shared" si="15"/>
        <v/>
      </c>
    </row>
    <row r="37" spans="1:29" s="130" customFormat="1" ht="37.5" customHeight="1" x14ac:dyDescent="0.3">
      <c r="A37" s="85">
        <v>28</v>
      </c>
      <c r="B37" s="165" t="str">
        <f>'Wettkampf 1'!B37</f>
        <v>Schütze 28</v>
      </c>
      <c r="C37" s="165" t="str">
        <f>'Wettkampf 1'!C37</f>
        <v>Neubörger I</v>
      </c>
      <c r="D37" s="100"/>
      <c r="E37" s="52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8"/>
      <c r="V37" s="22"/>
      <c r="W37" s="103"/>
      <c r="X37" s="103"/>
      <c r="Y37" s="133"/>
      <c r="Z37" s="135"/>
      <c r="AA37" s="22">
        <f t="shared" si="13"/>
        <v>1</v>
      </c>
      <c r="AB37" s="22">
        <f t="shared" si="14"/>
        <v>0</v>
      </c>
      <c r="AC37" s="129" t="str">
        <f t="shared" si="15"/>
        <v/>
      </c>
    </row>
    <row r="38" spans="1:29" s="130" customFormat="1" ht="37.5" customHeight="1" x14ac:dyDescent="0.3">
      <c r="A38" s="85">
        <v>29</v>
      </c>
      <c r="B38" s="165" t="str">
        <f>'Wettkampf 1'!B38</f>
        <v>Schütze 29</v>
      </c>
      <c r="C38" s="165" t="str">
        <f>'Wettkampf 1'!C38</f>
        <v>Neubörger I</v>
      </c>
      <c r="D38" s="100"/>
      <c r="E38" s="52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8"/>
      <c r="V38" s="22"/>
      <c r="W38" s="103"/>
      <c r="X38" s="103"/>
      <c r="Y38" s="133"/>
      <c r="Z38" s="135"/>
      <c r="AA38" s="22">
        <f t="shared" si="13"/>
        <v>1</v>
      </c>
      <c r="AB38" s="22">
        <f t="shared" si="14"/>
        <v>0</v>
      </c>
      <c r="AC38" s="129" t="str">
        <f t="shared" si="15"/>
        <v/>
      </c>
    </row>
    <row r="39" spans="1:29" s="130" customFormat="1" ht="37.5" customHeight="1" x14ac:dyDescent="0.3">
      <c r="A39" s="85">
        <v>30</v>
      </c>
      <c r="B39" s="165" t="str">
        <f>'Wettkampf 1'!B39</f>
        <v>Schütze 30</v>
      </c>
      <c r="C39" s="165" t="str">
        <f>'Wettkampf 1'!C39</f>
        <v>Werlte II</v>
      </c>
      <c r="D39" s="100"/>
      <c r="E39" s="52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0</v>
      </c>
      <c r="S39" s="22"/>
      <c r="T39" s="22"/>
      <c r="U39" s="128"/>
      <c r="V39" s="22"/>
      <c r="W39" s="103"/>
      <c r="X39" s="103"/>
      <c r="Y39" s="133"/>
      <c r="Z39" s="135"/>
      <c r="AA39" s="22">
        <f t="shared" si="13"/>
        <v>1</v>
      </c>
      <c r="AB39" s="22">
        <f t="shared" si="14"/>
        <v>0</v>
      </c>
      <c r="AC39" s="129" t="str">
        <f t="shared" si="15"/>
        <v/>
      </c>
    </row>
    <row r="40" spans="1:29" s="130" customFormat="1" ht="37.5" customHeight="1" x14ac:dyDescent="0.3">
      <c r="A40" s="85">
        <v>31</v>
      </c>
      <c r="B40" s="165" t="str">
        <f>'Wettkampf 1'!B40</f>
        <v>Schütze 31</v>
      </c>
      <c r="C40" s="165" t="str">
        <f>'Wettkampf 1'!C40</f>
        <v>Lahn I</v>
      </c>
      <c r="D40" s="100"/>
      <c r="E40" s="52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28"/>
      <c r="V40" s="22"/>
      <c r="W40" s="103"/>
      <c r="X40" s="103"/>
      <c r="Y40" s="133"/>
      <c r="Z40" s="135"/>
      <c r="AA40" s="22">
        <f t="shared" si="13"/>
        <v>1</v>
      </c>
      <c r="AB40" s="22">
        <f t="shared" si="14"/>
        <v>0</v>
      </c>
      <c r="AC40" s="129" t="str">
        <f t="shared" si="15"/>
        <v/>
      </c>
    </row>
    <row r="41" spans="1:29" s="130" customFormat="1" ht="37.5" customHeight="1" x14ac:dyDescent="0.3">
      <c r="A41" s="85">
        <v>32</v>
      </c>
      <c r="B41" s="165" t="str">
        <f>'Wettkampf 1'!B41</f>
        <v>Schütze 32</v>
      </c>
      <c r="C41" s="165" t="str">
        <f>'Wettkampf 1'!C41</f>
        <v>Lahn I</v>
      </c>
      <c r="D41" s="100"/>
      <c r="E41" s="52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28"/>
      <c r="V41" s="22"/>
      <c r="W41" s="103"/>
      <c r="X41" s="103"/>
      <c r="Y41" s="133"/>
      <c r="Z41" s="135"/>
      <c r="AA41" s="22">
        <f t="shared" si="13"/>
        <v>1</v>
      </c>
      <c r="AB41" s="22">
        <f t="shared" si="14"/>
        <v>0</v>
      </c>
      <c r="AC41" s="129" t="str">
        <f t="shared" si="15"/>
        <v/>
      </c>
    </row>
    <row r="42" spans="1:29" s="130" customFormat="1" ht="37.5" customHeight="1" x14ac:dyDescent="0.3">
      <c r="A42" s="85">
        <v>33</v>
      </c>
      <c r="B42" s="165" t="str">
        <f>'Wettkampf 1'!B42</f>
        <v>Schütze 33</v>
      </c>
      <c r="C42" s="165" t="str">
        <f>'Wettkampf 1'!C42</f>
        <v>Lorup I</v>
      </c>
      <c r="D42" s="100"/>
      <c r="E42" s="52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28"/>
      <c r="V42" s="22"/>
      <c r="W42" s="103"/>
      <c r="X42" s="103"/>
      <c r="Y42" s="133"/>
      <c r="Z42" s="135"/>
      <c r="AA42" s="22">
        <f t="shared" si="13"/>
        <v>1</v>
      </c>
      <c r="AB42" s="22">
        <f t="shared" si="14"/>
        <v>0</v>
      </c>
      <c r="AC42" s="129" t="str">
        <f t="shared" si="15"/>
        <v/>
      </c>
    </row>
    <row r="43" spans="1:29" s="130" customFormat="1" ht="37.5" customHeight="1" x14ac:dyDescent="0.3">
      <c r="A43" s="85">
        <v>34</v>
      </c>
      <c r="B43" s="165" t="str">
        <f>'Wettkampf 1'!B43</f>
        <v>Schütze 34</v>
      </c>
      <c r="C43" s="165" t="str">
        <f>'Wettkampf 1'!C43</f>
        <v>Lorup I</v>
      </c>
      <c r="D43" s="100"/>
      <c r="E43" s="52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28"/>
      <c r="V43" s="22"/>
      <c r="W43" s="103"/>
      <c r="X43" s="103"/>
      <c r="Y43" s="133"/>
      <c r="Z43" s="135"/>
      <c r="AA43" s="22">
        <f t="shared" si="13"/>
        <v>1</v>
      </c>
      <c r="AB43" s="22">
        <f t="shared" si="14"/>
        <v>0</v>
      </c>
      <c r="AC43" s="129" t="str">
        <f t="shared" si="15"/>
        <v/>
      </c>
    </row>
    <row r="44" spans="1:29" s="130" customFormat="1" ht="37.5" customHeight="1" x14ac:dyDescent="0.3">
      <c r="A44" s="85">
        <v>35</v>
      </c>
      <c r="B44" s="165" t="str">
        <f>'Wettkampf 1'!B44</f>
        <v>Schütze 35</v>
      </c>
      <c r="C44" s="165" t="str">
        <f>'Wettkampf 1'!C44</f>
        <v>Lorup I</v>
      </c>
      <c r="D44" s="100"/>
      <c r="E44" s="52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28"/>
      <c r="V44" s="22"/>
      <c r="W44" s="103"/>
      <c r="X44" s="103"/>
      <c r="Y44" s="133"/>
      <c r="Z44" s="135"/>
      <c r="AA44" s="22">
        <f t="shared" si="13"/>
        <v>1</v>
      </c>
      <c r="AB44" s="22">
        <f t="shared" si="14"/>
        <v>0</v>
      </c>
      <c r="AC44" s="129" t="str">
        <f t="shared" si="15"/>
        <v/>
      </c>
    </row>
    <row r="45" spans="1:29" s="130" customFormat="1" ht="37.5" customHeight="1" thickBot="1" x14ac:dyDescent="0.35">
      <c r="A45" s="85">
        <v>36</v>
      </c>
      <c r="B45" s="165" t="str">
        <f>'Wettkampf 1'!B45</f>
        <v>Schütze 36</v>
      </c>
      <c r="C45" s="165" t="str">
        <f>'Wettkampf 1'!C45</f>
        <v>Börger I</v>
      </c>
      <c r="D45" s="100"/>
      <c r="E45" s="52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28"/>
      <c r="V45" s="22"/>
      <c r="W45" s="103"/>
      <c r="X45" s="103"/>
      <c r="Y45" s="133"/>
      <c r="Z45" s="136"/>
      <c r="AA45" s="22">
        <f t="shared" si="13"/>
        <v>1</v>
      </c>
      <c r="AB45" s="22">
        <f t="shared" si="14"/>
        <v>0</v>
      </c>
      <c r="AC45" s="129" t="str">
        <f t="shared" si="15"/>
        <v/>
      </c>
    </row>
    <row r="46" spans="1:29" s="130" customFormat="1" ht="15" customHeight="1" x14ac:dyDescent="0.3">
      <c r="A46" s="22"/>
      <c r="B46" s="48"/>
      <c r="C46" s="48"/>
      <c r="D46" s="47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9"/>
    </row>
    <row r="47" spans="1:29" s="130" customFormat="1" ht="15" customHeight="1" x14ac:dyDescent="0.3">
      <c r="A47" s="22"/>
      <c r="B47" s="48"/>
      <c r="C47" s="48"/>
      <c r="D47" s="47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9"/>
    </row>
    <row r="48" spans="1:29" s="130" customFormat="1" ht="15" customHeight="1" x14ac:dyDescent="0.3">
      <c r="A48" s="22"/>
      <c r="B48" s="147" t="s">
        <v>72</v>
      </c>
      <c r="C48" s="48"/>
      <c r="D48" s="47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9"/>
    </row>
    <row r="49" spans="2:30" s="47" customFormat="1" ht="15" customHeight="1" x14ac:dyDescent="0.3">
      <c r="B49" s="48"/>
      <c r="C49" s="48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9"/>
      <c r="AD49" s="130"/>
    </row>
    <row r="50" spans="2:30" s="47" customFormat="1" ht="15" customHeight="1" x14ac:dyDescent="0.3">
      <c r="B50" s="48"/>
      <c r="C50" s="48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9"/>
      <c r="AD50" s="130"/>
    </row>
    <row r="51" spans="2:30" s="47" customFormat="1" ht="15" customHeight="1" x14ac:dyDescent="0.3">
      <c r="B51" s="48"/>
      <c r="C51" s="48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9"/>
      <c r="AD51" s="130"/>
    </row>
    <row r="52" spans="2:30" s="47" customFormat="1" ht="15" customHeight="1" x14ac:dyDescent="0.3">
      <c r="B52" s="48"/>
      <c r="C52" s="48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9"/>
      <c r="AD52" s="130"/>
    </row>
  </sheetData>
  <sheetProtection algorithmName="SHA-512" hashValue="TOl1rgyN5pBSinT+RFLVNKqfQN2cSExJicd4eowt74sPs60tFFmw9iPbOEMXx8PMCK8DGs47mIuPcs1WCRvRTw==" saltValue="YijkrOl7NiyfRNFXDL7UyA==" spinCount="100000"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horizontalDpi="4294967293" verticalDpi="0" r:id="rId1"/>
  <rowBreaks count="1" manualBreakCount="1">
    <brk id="21" max="25" man="1"/>
  </row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zoomScaleNormal="10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7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9" hidden="1" customWidth="1"/>
    <col min="30" max="30" width="22.109375" style="130" customWidth="1"/>
    <col min="31" max="31" width="19.109375" style="22" bestFit="1" customWidth="1"/>
    <col min="32" max="16384" width="22" style="22"/>
  </cols>
  <sheetData>
    <row r="1" spans="1:29" s="130" customFormat="1" ht="30.75" customHeight="1" x14ac:dyDescent="0.3">
      <c r="A1" s="85"/>
      <c r="B1" s="148" t="s">
        <v>58</v>
      </c>
      <c r="C1" s="157" t="s">
        <v>8</v>
      </c>
      <c r="D1" s="195" t="str">
        <f>Übersicht!K1</f>
        <v>2021/2022</v>
      </c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41"/>
      <c r="V1" s="141"/>
      <c r="W1" s="141"/>
      <c r="X1" s="152" t="s">
        <v>53</v>
      </c>
      <c r="Y1" s="196"/>
      <c r="Z1" s="196"/>
      <c r="AA1" s="22"/>
      <c r="AB1" s="22"/>
      <c r="AC1" s="129"/>
    </row>
    <row r="2" spans="1:29" s="130" customFormat="1" ht="30.75" customHeight="1" x14ac:dyDescent="0.3">
      <c r="A2" s="85">
        <v>1</v>
      </c>
      <c r="B2" s="150"/>
      <c r="C2" s="149"/>
      <c r="D2" s="195" t="s">
        <v>73</v>
      </c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41"/>
      <c r="V2" s="141"/>
      <c r="W2" s="141"/>
      <c r="X2" s="152" t="s">
        <v>37</v>
      </c>
      <c r="Y2" s="197"/>
      <c r="Z2" s="196"/>
      <c r="AA2" s="22"/>
      <c r="AB2" s="22"/>
      <c r="AC2" s="129"/>
    </row>
    <row r="3" spans="1:29" s="130" customFormat="1" ht="30.75" customHeight="1" x14ac:dyDescent="0.3">
      <c r="A3" s="85">
        <v>2</v>
      </c>
      <c r="B3" s="150"/>
      <c r="C3" s="142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41"/>
      <c r="V3" s="141"/>
      <c r="W3" s="141"/>
      <c r="X3" s="158"/>
      <c r="Y3" s="158"/>
      <c r="Z3" s="158"/>
      <c r="AA3" s="22"/>
      <c r="AB3" s="22"/>
      <c r="AC3" s="129"/>
    </row>
    <row r="4" spans="1:29" s="130" customFormat="1" ht="30.75" customHeight="1" x14ac:dyDescent="0.5">
      <c r="A4" s="85">
        <v>3</v>
      </c>
      <c r="B4" s="150"/>
      <c r="C4" s="142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41"/>
      <c r="V4" s="141"/>
      <c r="W4" s="144"/>
      <c r="X4" s="158"/>
      <c r="Y4" s="158"/>
      <c r="Z4" s="153" t="s">
        <v>50</v>
      </c>
      <c r="AA4" s="22"/>
      <c r="AB4" s="22"/>
      <c r="AC4" s="129"/>
    </row>
    <row r="5" spans="1:29" s="130" customFormat="1" ht="30.75" customHeight="1" x14ac:dyDescent="0.5">
      <c r="A5" s="85">
        <v>4</v>
      </c>
      <c r="B5" s="150"/>
      <c r="C5" s="142"/>
      <c r="D5" s="159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1"/>
      <c r="U5" s="141"/>
      <c r="V5" s="141"/>
      <c r="W5" s="145"/>
      <c r="X5" s="153" t="s">
        <v>52</v>
      </c>
      <c r="Y5" s="198"/>
      <c r="Z5" s="199"/>
      <c r="AA5" s="131"/>
      <c r="AB5" s="22"/>
      <c r="AC5" s="129"/>
    </row>
    <row r="6" spans="1:29" s="130" customFormat="1" ht="30.75" customHeight="1" x14ac:dyDescent="0.5">
      <c r="A6" s="85">
        <v>5</v>
      </c>
      <c r="B6" s="150"/>
      <c r="C6" s="142"/>
      <c r="D6" s="159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1"/>
      <c r="U6" s="143"/>
      <c r="V6" s="143"/>
      <c r="W6" s="145"/>
      <c r="X6" s="153" t="s">
        <v>51</v>
      </c>
      <c r="Y6" s="198"/>
      <c r="Z6" s="199"/>
      <c r="AA6" s="131"/>
      <c r="AB6" s="22"/>
      <c r="AC6" s="129"/>
    </row>
    <row r="7" spans="1:29" s="130" customFormat="1" ht="30.75" customHeight="1" x14ac:dyDescent="0.3">
      <c r="A7" s="85">
        <v>6</v>
      </c>
      <c r="B7" s="150"/>
      <c r="C7" s="142"/>
      <c r="D7" s="162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4"/>
      <c r="U7" s="143"/>
      <c r="V7" s="143"/>
      <c r="W7" s="145"/>
      <c r="X7" s="152" t="s">
        <v>67</v>
      </c>
      <c r="Y7" s="198"/>
      <c r="Z7" s="199"/>
      <c r="AA7" s="131"/>
      <c r="AB7" s="22"/>
      <c r="AC7" s="129"/>
    </row>
    <row r="8" spans="1:29" s="130" customFormat="1" ht="15" customHeight="1" x14ac:dyDescent="0.3">
      <c r="A8" s="22"/>
      <c r="B8" s="141"/>
      <c r="C8" s="141"/>
      <c r="D8" s="146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5"/>
      <c r="X8" s="145"/>
      <c r="Y8" s="145"/>
      <c r="Z8" s="145"/>
      <c r="AA8" s="131"/>
      <c r="AB8" s="22"/>
      <c r="AC8" s="129"/>
    </row>
    <row r="9" spans="1:29" s="130" customFormat="1" ht="52.2" thickBot="1" x14ac:dyDescent="0.35">
      <c r="A9" s="148"/>
      <c r="B9" s="154" t="s">
        <v>70</v>
      </c>
      <c r="C9" s="154" t="s">
        <v>68</v>
      </c>
      <c r="D9" s="155" t="s">
        <v>71</v>
      </c>
      <c r="E9" s="154" t="s">
        <v>69</v>
      </c>
      <c r="F9" s="156"/>
      <c r="G9" s="156" t="s">
        <v>41</v>
      </c>
      <c r="H9" s="156"/>
      <c r="I9" s="156" t="s">
        <v>42</v>
      </c>
      <c r="J9" s="156"/>
      <c r="K9" s="156" t="s">
        <v>43</v>
      </c>
      <c r="L9" s="156"/>
      <c r="M9" s="156" t="s">
        <v>44</v>
      </c>
      <c r="N9" s="156"/>
      <c r="O9" s="156" t="s">
        <v>45</v>
      </c>
      <c r="P9" s="156"/>
      <c r="Q9" s="156" t="s">
        <v>46</v>
      </c>
      <c r="R9" s="156"/>
      <c r="S9" s="156"/>
      <c r="T9" s="156"/>
      <c r="U9" s="154" t="s">
        <v>74</v>
      </c>
      <c r="V9" s="156"/>
      <c r="W9" s="192" t="s">
        <v>38</v>
      </c>
      <c r="X9" s="193"/>
      <c r="Y9" s="193"/>
      <c r="Z9" s="194"/>
      <c r="AA9" s="22"/>
      <c r="AB9" s="22"/>
      <c r="AC9" s="129"/>
    </row>
    <row r="10" spans="1:29" s="130" customFormat="1" ht="37.5" customHeight="1" x14ac:dyDescent="0.3">
      <c r="A10" s="85">
        <v>1</v>
      </c>
      <c r="B10" s="110"/>
      <c r="C10" s="110"/>
      <c r="D10" s="100"/>
      <c r="E10" s="52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39"/>
      <c r="V10" s="22"/>
      <c r="W10" s="101"/>
      <c r="X10" s="101"/>
      <c r="Y10" s="132"/>
      <c r="Z10" s="134"/>
      <c r="AA10" s="22">
        <f>IF(Z10=D10,1,0)</f>
        <v>1</v>
      </c>
      <c r="AB10" s="22">
        <f>IF(Z10=0,0,1)</f>
        <v>0</v>
      </c>
      <c r="AC10" s="129" t="str">
        <f>IF(AA10+AB10=2,"Korrekt","")</f>
        <v/>
      </c>
    </row>
    <row r="11" spans="1:29" s="130" customFormat="1" ht="37.5" customHeight="1" x14ac:dyDescent="0.3">
      <c r="A11" s="85">
        <v>2</v>
      </c>
      <c r="B11" s="110"/>
      <c r="C11" s="110"/>
      <c r="D11" s="100"/>
      <c r="E11" s="52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39"/>
      <c r="V11" s="22"/>
      <c r="W11" s="103"/>
      <c r="X11" s="103"/>
      <c r="Y11" s="133"/>
      <c r="Z11" s="135"/>
      <c r="AA11" s="22">
        <f t="shared" ref="AA11:AA45" si="13">IF(Z11=D11,1,0)</f>
        <v>1</v>
      </c>
      <c r="AB11" s="22">
        <f t="shared" ref="AB11:AB45" si="14">IF(Z11=0,0,1)</f>
        <v>0</v>
      </c>
      <c r="AC11" s="129" t="str">
        <f t="shared" ref="AC11:AC45" si="15">IF(AA11+AB11=2,"Korrekt","")</f>
        <v/>
      </c>
    </row>
    <row r="12" spans="1:29" s="130" customFormat="1" ht="37.5" customHeight="1" x14ac:dyDescent="0.3">
      <c r="A12" s="85">
        <v>3</v>
      </c>
      <c r="B12" s="110"/>
      <c r="C12" s="110"/>
      <c r="D12" s="100"/>
      <c r="E12" s="52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39"/>
      <c r="V12" s="22"/>
      <c r="W12" s="103"/>
      <c r="X12" s="103"/>
      <c r="Y12" s="133"/>
      <c r="Z12" s="135"/>
      <c r="AA12" s="22">
        <f t="shared" si="13"/>
        <v>1</v>
      </c>
      <c r="AB12" s="22">
        <f t="shared" si="14"/>
        <v>0</v>
      </c>
      <c r="AC12" s="129" t="str">
        <f t="shared" si="15"/>
        <v/>
      </c>
    </row>
    <row r="13" spans="1:29" s="130" customFormat="1" ht="37.5" customHeight="1" x14ac:dyDescent="0.3">
      <c r="A13" s="85">
        <v>4</v>
      </c>
      <c r="B13" s="110"/>
      <c r="C13" s="110"/>
      <c r="D13" s="100"/>
      <c r="E13" s="52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39"/>
      <c r="V13" s="22"/>
      <c r="W13" s="103"/>
      <c r="X13" s="103"/>
      <c r="Y13" s="133"/>
      <c r="Z13" s="135"/>
      <c r="AA13" s="22">
        <f t="shared" si="13"/>
        <v>1</v>
      </c>
      <c r="AB13" s="22">
        <f t="shared" si="14"/>
        <v>0</v>
      </c>
      <c r="AC13" s="129" t="str">
        <f t="shared" si="15"/>
        <v/>
      </c>
    </row>
    <row r="14" spans="1:29" s="130" customFormat="1" ht="37.5" customHeight="1" x14ac:dyDescent="0.3">
      <c r="A14" s="85">
        <v>5</v>
      </c>
      <c r="B14" s="110"/>
      <c r="C14" s="110"/>
      <c r="D14" s="100"/>
      <c r="E14" s="52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39"/>
      <c r="V14" s="22"/>
      <c r="W14" s="103"/>
      <c r="X14" s="103"/>
      <c r="Y14" s="133"/>
      <c r="Z14" s="135"/>
      <c r="AA14" s="22">
        <f t="shared" si="13"/>
        <v>1</v>
      </c>
      <c r="AB14" s="22">
        <f t="shared" si="14"/>
        <v>0</v>
      </c>
      <c r="AC14" s="129" t="str">
        <f t="shared" si="15"/>
        <v/>
      </c>
    </row>
    <row r="15" spans="1:29" s="130" customFormat="1" ht="37.5" customHeight="1" x14ac:dyDescent="0.3">
      <c r="A15" s="85">
        <v>6</v>
      </c>
      <c r="B15" s="110"/>
      <c r="C15" s="110"/>
      <c r="D15" s="100"/>
      <c r="E15" s="52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39"/>
      <c r="V15" s="22"/>
      <c r="W15" s="103"/>
      <c r="X15" s="103"/>
      <c r="Y15" s="133"/>
      <c r="Z15" s="135"/>
      <c r="AA15" s="22">
        <f t="shared" si="13"/>
        <v>1</v>
      </c>
      <c r="AB15" s="22">
        <f t="shared" si="14"/>
        <v>0</v>
      </c>
      <c r="AC15" s="129" t="str">
        <f t="shared" si="15"/>
        <v/>
      </c>
    </row>
    <row r="16" spans="1:29" s="130" customFormat="1" ht="37.5" customHeight="1" x14ac:dyDescent="0.3">
      <c r="A16" s="85">
        <v>7</v>
      </c>
      <c r="B16" s="110"/>
      <c r="C16" s="110"/>
      <c r="D16" s="100"/>
      <c r="E16" s="52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39"/>
      <c r="V16" s="22"/>
      <c r="W16" s="103"/>
      <c r="X16" s="103"/>
      <c r="Y16" s="133"/>
      <c r="Z16" s="135"/>
      <c r="AA16" s="22">
        <f t="shared" si="13"/>
        <v>1</v>
      </c>
      <c r="AB16" s="22">
        <f t="shared" si="14"/>
        <v>0</v>
      </c>
      <c r="AC16" s="129" t="str">
        <f t="shared" si="15"/>
        <v/>
      </c>
    </row>
    <row r="17" spans="1:29" s="130" customFormat="1" ht="37.5" customHeight="1" x14ac:dyDescent="0.3">
      <c r="A17" s="85">
        <v>8</v>
      </c>
      <c r="B17" s="110"/>
      <c r="C17" s="110"/>
      <c r="D17" s="100"/>
      <c r="E17" s="52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39"/>
      <c r="V17" s="22"/>
      <c r="W17" s="103"/>
      <c r="X17" s="103"/>
      <c r="Y17" s="133"/>
      <c r="Z17" s="135"/>
      <c r="AA17" s="22">
        <f t="shared" si="13"/>
        <v>1</v>
      </c>
      <c r="AB17" s="22">
        <f t="shared" si="14"/>
        <v>0</v>
      </c>
      <c r="AC17" s="129" t="str">
        <f t="shared" si="15"/>
        <v/>
      </c>
    </row>
    <row r="18" spans="1:29" s="130" customFormat="1" ht="37.5" customHeight="1" x14ac:dyDescent="0.3">
      <c r="A18" s="85">
        <v>9</v>
      </c>
      <c r="B18" s="110"/>
      <c r="C18" s="110"/>
      <c r="D18" s="100"/>
      <c r="E18" s="52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39"/>
      <c r="V18" s="22"/>
      <c r="W18" s="103"/>
      <c r="X18" s="103"/>
      <c r="Y18" s="133"/>
      <c r="Z18" s="135"/>
      <c r="AA18" s="22">
        <f t="shared" si="13"/>
        <v>1</v>
      </c>
      <c r="AB18" s="22">
        <f t="shared" si="14"/>
        <v>0</v>
      </c>
      <c r="AC18" s="129" t="str">
        <f t="shared" si="15"/>
        <v/>
      </c>
    </row>
    <row r="19" spans="1:29" s="130" customFormat="1" ht="37.5" customHeight="1" x14ac:dyDescent="0.3">
      <c r="A19" s="85">
        <v>10</v>
      </c>
      <c r="B19" s="110"/>
      <c r="C19" s="110"/>
      <c r="D19" s="100"/>
      <c r="E19" s="52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39"/>
      <c r="V19" s="22"/>
      <c r="W19" s="103"/>
      <c r="X19" s="103"/>
      <c r="Y19" s="133"/>
      <c r="Z19" s="135"/>
      <c r="AA19" s="22">
        <f t="shared" si="13"/>
        <v>1</v>
      </c>
      <c r="AB19" s="22">
        <f t="shared" si="14"/>
        <v>0</v>
      </c>
      <c r="AC19" s="129" t="str">
        <f t="shared" si="15"/>
        <v/>
      </c>
    </row>
    <row r="20" spans="1:29" s="130" customFormat="1" ht="37.5" customHeight="1" x14ac:dyDescent="0.3">
      <c r="A20" s="85">
        <v>11</v>
      </c>
      <c r="B20" s="110"/>
      <c r="C20" s="110"/>
      <c r="D20" s="100"/>
      <c r="E20" s="52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39"/>
      <c r="V20" s="22"/>
      <c r="W20" s="103"/>
      <c r="X20" s="103"/>
      <c r="Y20" s="133"/>
      <c r="Z20" s="135"/>
      <c r="AA20" s="22">
        <f t="shared" si="13"/>
        <v>1</v>
      </c>
      <c r="AB20" s="22">
        <f t="shared" si="14"/>
        <v>0</v>
      </c>
      <c r="AC20" s="129" t="str">
        <f t="shared" si="15"/>
        <v/>
      </c>
    </row>
    <row r="21" spans="1:29" s="130" customFormat="1" ht="37.5" customHeight="1" x14ac:dyDescent="0.3">
      <c r="A21" s="85">
        <v>12</v>
      </c>
      <c r="B21" s="110"/>
      <c r="C21" s="110"/>
      <c r="D21" s="100"/>
      <c r="E21" s="52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39"/>
      <c r="V21" s="22"/>
      <c r="W21" s="103"/>
      <c r="X21" s="103"/>
      <c r="Y21" s="133"/>
      <c r="Z21" s="135"/>
      <c r="AA21" s="22">
        <f t="shared" si="13"/>
        <v>1</v>
      </c>
      <c r="AB21" s="22">
        <f t="shared" si="14"/>
        <v>0</v>
      </c>
      <c r="AC21" s="129" t="str">
        <f t="shared" si="15"/>
        <v/>
      </c>
    </row>
    <row r="22" spans="1:29" s="130" customFormat="1" ht="37.5" customHeight="1" x14ac:dyDescent="0.3">
      <c r="A22" s="85">
        <v>13</v>
      </c>
      <c r="B22" s="110"/>
      <c r="C22" s="110"/>
      <c r="D22" s="100"/>
      <c r="E22" s="52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39"/>
      <c r="V22" s="22"/>
      <c r="W22" s="103"/>
      <c r="X22" s="103"/>
      <c r="Y22" s="133"/>
      <c r="Z22" s="135"/>
      <c r="AA22" s="22">
        <f t="shared" si="13"/>
        <v>1</v>
      </c>
      <c r="AB22" s="22">
        <f t="shared" si="14"/>
        <v>0</v>
      </c>
      <c r="AC22" s="129" t="str">
        <f t="shared" si="15"/>
        <v/>
      </c>
    </row>
    <row r="23" spans="1:29" s="130" customFormat="1" ht="37.5" customHeight="1" x14ac:dyDescent="0.3">
      <c r="A23" s="85">
        <v>14</v>
      </c>
      <c r="B23" s="110"/>
      <c r="C23" s="110"/>
      <c r="D23" s="100"/>
      <c r="E23" s="52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39"/>
      <c r="V23" s="22"/>
      <c r="W23" s="103"/>
      <c r="X23" s="103"/>
      <c r="Y23" s="133"/>
      <c r="Z23" s="135"/>
      <c r="AA23" s="22">
        <f t="shared" si="13"/>
        <v>1</v>
      </c>
      <c r="AB23" s="22">
        <f t="shared" si="14"/>
        <v>0</v>
      </c>
      <c r="AC23" s="129" t="str">
        <f t="shared" si="15"/>
        <v/>
      </c>
    </row>
    <row r="24" spans="1:29" s="130" customFormat="1" ht="37.5" customHeight="1" x14ac:dyDescent="0.3">
      <c r="A24" s="85">
        <v>15</v>
      </c>
      <c r="B24" s="110"/>
      <c r="C24" s="110"/>
      <c r="D24" s="100"/>
      <c r="E24" s="52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39"/>
      <c r="V24" s="22"/>
      <c r="W24" s="103"/>
      <c r="X24" s="103"/>
      <c r="Y24" s="133"/>
      <c r="Z24" s="135"/>
      <c r="AA24" s="22">
        <f t="shared" si="13"/>
        <v>1</v>
      </c>
      <c r="AB24" s="22">
        <f t="shared" si="14"/>
        <v>0</v>
      </c>
      <c r="AC24" s="129" t="str">
        <f t="shared" si="15"/>
        <v/>
      </c>
    </row>
    <row r="25" spans="1:29" s="130" customFormat="1" ht="37.5" customHeight="1" x14ac:dyDescent="0.3">
      <c r="A25" s="85">
        <v>16</v>
      </c>
      <c r="B25" s="110"/>
      <c r="C25" s="110"/>
      <c r="D25" s="100"/>
      <c r="E25" s="52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39"/>
      <c r="V25" s="22"/>
      <c r="W25" s="103"/>
      <c r="X25" s="103"/>
      <c r="Y25" s="133"/>
      <c r="Z25" s="135"/>
      <c r="AA25" s="22">
        <f t="shared" si="13"/>
        <v>1</v>
      </c>
      <c r="AB25" s="22">
        <f t="shared" si="14"/>
        <v>0</v>
      </c>
      <c r="AC25" s="129" t="str">
        <f t="shared" si="15"/>
        <v/>
      </c>
    </row>
    <row r="26" spans="1:29" s="130" customFormat="1" ht="37.5" customHeight="1" x14ac:dyDescent="0.3">
      <c r="A26" s="85">
        <v>17</v>
      </c>
      <c r="B26" s="110"/>
      <c r="C26" s="110"/>
      <c r="D26" s="100"/>
      <c r="E26" s="52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39"/>
      <c r="V26" s="22"/>
      <c r="W26" s="103"/>
      <c r="X26" s="103"/>
      <c r="Y26" s="133"/>
      <c r="Z26" s="135"/>
      <c r="AA26" s="22">
        <f t="shared" si="13"/>
        <v>1</v>
      </c>
      <c r="AB26" s="22">
        <f t="shared" si="14"/>
        <v>0</v>
      </c>
      <c r="AC26" s="129" t="str">
        <f t="shared" si="15"/>
        <v/>
      </c>
    </row>
    <row r="27" spans="1:29" s="130" customFormat="1" ht="37.5" customHeight="1" x14ac:dyDescent="0.3">
      <c r="A27" s="85">
        <v>18</v>
      </c>
      <c r="B27" s="110"/>
      <c r="C27" s="110"/>
      <c r="D27" s="100"/>
      <c r="E27" s="52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39"/>
      <c r="V27" s="22"/>
      <c r="W27" s="103"/>
      <c r="X27" s="103"/>
      <c r="Y27" s="133"/>
      <c r="Z27" s="135"/>
      <c r="AA27" s="22">
        <f t="shared" si="13"/>
        <v>1</v>
      </c>
      <c r="AB27" s="22">
        <f t="shared" si="14"/>
        <v>0</v>
      </c>
      <c r="AC27" s="129" t="str">
        <f t="shared" si="15"/>
        <v/>
      </c>
    </row>
    <row r="28" spans="1:29" s="130" customFormat="1" ht="37.5" customHeight="1" x14ac:dyDescent="0.3">
      <c r="A28" s="85">
        <v>19</v>
      </c>
      <c r="B28" s="110"/>
      <c r="C28" s="110"/>
      <c r="D28" s="100"/>
      <c r="E28" s="52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39"/>
      <c r="V28" s="22"/>
      <c r="W28" s="103"/>
      <c r="X28" s="103"/>
      <c r="Y28" s="133"/>
      <c r="Z28" s="135"/>
      <c r="AA28" s="22">
        <f t="shared" si="13"/>
        <v>1</v>
      </c>
      <c r="AB28" s="22">
        <f t="shared" si="14"/>
        <v>0</v>
      </c>
      <c r="AC28" s="129" t="str">
        <f t="shared" si="15"/>
        <v/>
      </c>
    </row>
    <row r="29" spans="1:29" s="130" customFormat="1" ht="37.5" customHeight="1" x14ac:dyDescent="0.3">
      <c r="A29" s="85">
        <v>20</v>
      </c>
      <c r="B29" s="110"/>
      <c r="C29" s="110"/>
      <c r="D29" s="100"/>
      <c r="E29" s="52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39"/>
      <c r="V29" s="22"/>
      <c r="W29" s="103"/>
      <c r="X29" s="103"/>
      <c r="Y29" s="133"/>
      <c r="Z29" s="135"/>
      <c r="AA29" s="22">
        <f t="shared" si="13"/>
        <v>1</v>
      </c>
      <c r="AB29" s="22">
        <f t="shared" si="14"/>
        <v>0</v>
      </c>
      <c r="AC29" s="129" t="str">
        <f t="shared" si="15"/>
        <v/>
      </c>
    </row>
    <row r="30" spans="1:29" s="130" customFormat="1" ht="37.5" customHeight="1" x14ac:dyDescent="0.3">
      <c r="A30" s="85">
        <v>21</v>
      </c>
      <c r="B30" s="110"/>
      <c r="C30" s="110"/>
      <c r="D30" s="100"/>
      <c r="E30" s="52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39"/>
      <c r="V30" s="22"/>
      <c r="W30" s="103"/>
      <c r="X30" s="103"/>
      <c r="Y30" s="133"/>
      <c r="Z30" s="135"/>
      <c r="AA30" s="22">
        <f t="shared" si="13"/>
        <v>1</v>
      </c>
      <c r="AB30" s="22">
        <f t="shared" si="14"/>
        <v>0</v>
      </c>
      <c r="AC30" s="129" t="str">
        <f t="shared" si="15"/>
        <v/>
      </c>
    </row>
    <row r="31" spans="1:29" s="130" customFormat="1" ht="37.5" customHeight="1" x14ac:dyDescent="0.3">
      <c r="A31" s="85">
        <v>22</v>
      </c>
      <c r="B31" s="110"/>
      <c r="C31" s="110"/>
      <c r="D31" s="100"/>
      <c r="E31" s="52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39"/>
      <c r="V31" s="22"/>
      <c r="W31" s="103"/>
      <c r="X31" s="103"/>
      <c r="Y31" s="133"/>
      <c r="Z31" s="135"/>
      <c r="AA31" s="22">
        <f t="shared" si="13"/>
        <v>1</v>
      </c>
      <c r="AB31" s="22">
        <f t="shared" si="14"/>
        <v>0</v>
      </c>
      <c r="AC31" s="129" t="str">
        <f t="shared" si="15"/>
        <v/>
      </c>
    </row>
    <row r="32" spans="1:29" s="130" customFormat="1" ht="37.5" customHeight="1" x14ac:dyDescent="0.3">
      <c r="A32" s="85">
        <v>23</v>
      </c>
      <c r="B32" s="110"/>
      <c r="C32" s="110"/>
      <c r="D32" s="100"/>
      <c r="E32" s="52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39"/>
      <c r="V32" s="22"/>
      <c r="W32" s="103"/>
      <c r="X32" s="103"/>
      <c r="Y32" s="133"/>
      <c r="Z32" s="135"/>
      <c r="AA32" s="22">
        <f t="shared" si="13"/>
        <v>1</v>
      </c>
      <c r="AB32" s="22">
        <f t="shared" si="14"/>
        <v>0</v>
      </c>
      <c r="AC32" s="129" t="str">
        <f t="shared" si="15"/>
        <v/>
      </c>
    </row>
    <row r="33" spans="1:29" s="130" customFormat="1" ht="37.5" customHeight="1" x14ac:dyDescent="0.3">
      <c r="A33" s="85">
        <v>24</v>
      </c>
      <c r="B33" s="110"/>
      <c r="C33" s="110"/>
      <c r="D33" s="100"/>
      <c r="E33" s="52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39"/>
      <c r="V33" s="22"/>
      <c r="W33" s="103"/>
      <c r="X33" s="103"/>
      <c r="Y33" s="133"/>
      <c r="Z33" s="135"/>
      <c r="AA33" s="22">
        <f t="shared" si="13"/>
        <v>1</v>
      </c>
      <c r="AB33" s="22">
        <f t="shared" si="14"/>
        <v>0</v>
      </c>
      <c r="AC33" s="129" t="str">
        <f t="shared" si="15"/>
        <v/>
      </c>
    </row>
    <row r="34" spans="1:29" s="130" customFormat="1" ht="37.5" customHeight="1" x14ac:dyDescent="0.3">
      <c r="A34" s="85">
        <v>25</v>
      </c>
      <c r="B34" s="110"/>
      <c r="C34" s="110"/>
      <c r="D34" s="100"/>
      <c r="E34" s="52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39"/>
      <c r="V34" s="22"/>
      <c r="W34" s="103"/>
      <c r="X34" s="103"/>
      <c r="Y34" s="133"/>
      <c r="Z34" s="135"/>
      <c r="AA34" s="22">
        <f t="shared" si="13"/>
        <v>1</v>
      </c>
      <c r="AB34" s="22">
        <f t="shared" si="14"/>
        <v>0</v>
      </c>
      <c r="AC34" s="129" t="str">
        <f t="shared" si="15"/>
        <v/>
      </c>
    </row>
    <row r="35" spans="1:29" s="130" customFormat="1" ht="37.5" customHeight="1" x14ac:dyDescent="0.3">
      <c r="A35" s="85">
        <v>26</v>
      </c>
      <c r="B35" s="110"/>
      <c r="C35" s="110"/>
      <c r="D35" s="100"/>
      <c r="E35" s="52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39"/>
      <c r="V35" s="22"/>
      <c r="W35" s="103"/>
      <c r="X35" s="103"/>
      <c r="Y35" s="133"/>
      <c r="Z35" s="135"/>
      <c r="AA35" s="22">
        <f t="shared" si="13"/>
        <v>1</v>
      </c>
      <c r="AB35" s="22">
        <f t="shared" si="14"/>
        <v>0</v>
      </c>
      <c r="AC35" s="129" t="str">
        <f t="shared" si="15"/>
        <v/>
      </c>
    </row>
    <row r="36" spans="1:29" s="130" customFormat="1" ht="37.5" customHeight="1" x14ac:dyDescent="0.3">
      <c r="A36" s="85">
        <v>27</v>
      </c>
      <c r="B36" s="110"/>
      <c r="C36" s="110"/>
      <c r="D36" s="100"/>
      <c r="E36" s="52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39"/>
      <c r="V36" s="22"/>
      <c r="W36" s="103"/>
      <c r="X36" s="103"/>
      <c r="Y36" s="133"/>
      <c r="Z36" s="135"/>
      <c r="AA36" s="22">
        <f t="shared" si="13"/>
        <v>1</v>
      </c>
      <c r="AB36" s="22">
        <f t="shared" si="14"/>
        <v>0</v>
      </c>
      <c r="AC36" s="129" t="str">
        <f t="shared" si="15"/>
        <v/>
      </c>
    </row>
    <row r="37" spans="1:29" s="130" customFormat="1" ht="37.5" customHeight="1" x14ac:dyDescent="0.3">
      <c r="A37" s="85">
        <v>28</v>
      </c>
      <c r="B37" s="110"/>
      <c r="C37" s="110"/>
      <c r="D37" s="100"/>
      <c r="E37" s="52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39"/>
      <c r="V37" s="22"/>
      <c r="W37" s="103"/>
      <c r="X37" s="103"/>
      <c r="Y37" s="133"/>
      <c r="Z37" s="135"/>
      <c r="AA37" s="22">
        <f t="shared" si="13"/>
        <v>1</v>
      </c>
      <c r="AB37" s="22">
        <f t="shared" si="14"/>
        <v>0</v>
      </c>
      <c r="AC37" s="129" t="str">
        <f t="shared" si="15"/>
        <v/>
      </c>
    </row>
    <row r="38" spans="1:29" s="130" customFormat="1" ht="37.5" customHeight="1" x14ac:dyDescent="0.3">
      <c r="A38" s="85">
        <v>29</v>
      </c>
      <c r="B38" s="110"/>
      <c r="C38" s="110"/>
      <c r="D38" s="100"/>
      <c r="E38" s="52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39"/>
      <c r="V38" s="22"/>
      <c r="W38" s="103"/>
      <c r="X38" s="103"/>
      <c r="Y38" s="133"/>
      <c r="Z38" s="135"/>
      <c r="AA38" s="22">
        <f t="shared" si="13"/>
        <v>1</v>
      </c>
      <c r="AB38" s="22">
        <f t="shared" si="14"/>
        <v>0</v>
      </c>
      <c r="AC38" s="129" t="str">
        <f t="shared" si="15"/>
        <v/>
      </c>
    </row>
    <row r="39" spans="1:29" s="130" customFormat="1" ht="37.5" customHeight="1" x14ac:dyDescent="0.3">
      <c r="A39" s="85">
        <v>30</v>
      </c>
      <c r="B39" s="110"/>
      <c r="C39" s="110"/>
      <c r="D39" s="100"/>
      <c r="E39" s="52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39"/>
      <c r="V39" s="22"/>
      <c r="W39" s="103"/>
      <c r="X39" s="103"/>
      <c r="Y39" s="133"/>
      <c r="Z39" s="135"/>
      <c r="AA39" s="22">
        <f t="shared" si="13"/>
        <v>1</v>
      </c>
      <c r="AB39" s="22">
        <f t="shared" si="14"/>
        <v>0</v>
      </c>
      <c r="AC39" s="129" t="str">
        <f t="shared" si="15"/>
        <v/>
      </c>
    </row>
    <row r="40" spans="1:29" s="130" customFormat="1" ht="37.5" customHeight="1" x14ac:dyDescent="0.3">
      <c r="A40" s="85">
        <v>31</v>
      </c>
      <c r="B40" s="110"/>
      <c r="C40" s="110"/>
      <c r="D40" s="100"/>
      <c r="E40" s="52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39"/>
      <c r="V40" s="22"/>
      <c r="W40" s="103"/>
      <c r="X40" s="103"/>
      <c r="Y40" s="133"/>
      <c r="Z40" s="135"/>
      <c r="AA40" s="22">
        <f t="shared" si="13"/>
        <v>1</v>
      </c>
      <c r="AB40" s="22">
        <f t="shared" si="14"/>
        <v>0</v>
      </c>
      <c r="AC40" s="129" t="str">
        <f t="shared" si="15"/>
        <v/>
      </c>
    </row>
    <row r="41" spans="1:29" s="130" customFormat="1" ht="37.5" customHeight="1" x14ac:dyDescent="0.3">
      <c r="A41" s="85">
        <v>32</v>
      </c>
      <c r="B41" s="110"/>
      <c r="C41" s="110"/>
      <c r="D41" s="100"/>
      <c r="E41" s="52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39"/>
      <c r="V41" s="22"/>
      <c r="W41" s="103"/>
      <c r="X41" s="103"/>
      <c r="Y41" s="133"/>
      <c r="Z41" s="135"/>
      <c r="AA41" s="22">
        <f t="shared" si="13"/>
        <v>1</v>
      </c>
      <c r="AB41" s="22">
        <f t="shared" si="14"/>
        <v>0</v>
      </c>
      <c r="AC41" s="129" t="str">
        <f t="shared" si="15"/>
        <v/>
      </c>
    </row>
    <row r="42" spans="1:29" s="130" customFormat="1" ht="37.5" customHeight="1" x14ac:dyDescent="0.3">
      <c r="A42" s="85">
        <v>33</v>
      </c>
      <c r="B42" s="110"/>
      <c r="C42" s="110"/>
      <c r="D42" s="100"/>
      <c r="E42" s="52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39"/>
      <c r="V42" s="22"/>
      <c r="W42" s="103"/>
      <c r="X42" s="103"/>
      <c r="Y42" s="133"/>
      <c r="Z42" s="135"/>
      <c r="AA42" s="22">
        <f t="shared" si="13"/>
        <v>1</v>
      </c>
      <c r="AB42" s="22">
        <f t="shared" si="14"/>
        <v>0</v>
      </c>
      <c r="AC42" s="129" t="str">
        <f t="shared" si="15"/>
        <v/>
      </c>
    </row>
    <row r="43" spans="1:29" s="130" customFormat="1" ht="37.5" customHeight="1" x14ac:dyDescent="0.3">
      <c r="A43" s="85">
        <v>34</v>
      </c>
      <c r="B43" s="110"/>
      <c r="C43" s="110"/>
      <c r="D43" s="100"/>
      <c r="E43" s="52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39"/>
      <c r="V43" s="22"/>
      <c r="W43" s="103"/>
      <c r="X43" s="103"/>
      <c r="Y43" s="133"/>
      <c r="Z43" s="135"/>
      <c r="AA43" s="22">
        <f t="shared" si="13"/>
        <v>1</v>
      </c>
      <c r="AB43" s="22">
        <f t="shared" si="14"/>
        <v>0</v>
      </c>
      <c r="AC43" s="129" t="str">
        <f t="shared" si="15"/>
        <v/>
      </c>
    </row>
    <row r="44" spans="1:29" s="130" customFormat="1" ht="37.5" customHeight="1" x14ac:dyDescent="0.3">
      <c r="A44" s="85">
        <v>35</v>
      </c>
      <c r="B44" s="110"/>
      <c r="C44" s="110"/>
      <c r="D44" s="100"/>
      <c r="E44" s="52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39"/>
      <c r="V44" s="22"/>
      <c r="W44" s="103"/>
      <c r="X44" s="103"/>
      <c r="Y44" s="133"/>
      <c r="Z44" s="135"/>
      <c r="AA44" s="22">
        <f t="shared" si="13"/>
        <v>1</v>
      </c>
      <c r="AB44" s="22">
        <f t="shared" si="14"/>
        <v>0</v>
      </c>
      <c r="AC44" s="129" t="str">
        <f t="shared" si="15"/>
        <v/>
      </c>
    </row>
    <row r="45" spans="1:29" s="130" customFormat="1" ht="37.5" customHeight="1" thickBot="1" x14ac:dyDescent="0.35">
      <c r="A45" s="85">
        <v>36</v>
      </c>
      <c r="B45" s="110"/>
      <c r="C45" s="110"/>
      <c r="D45" s="100"/>
      <c r="E45" s="52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39"/>
      <c r="V45" s="22"/>
      <c r="W45" s="103"/>
      <c r="X45" s="103"/>
      <c r="Y45" s="133"/>
      <c r="Z45" s="136"/>
      <c r="AA45" s="22">
        <f t="shared" si="13"/>
        <v>1</v>
      </c>
      <c r="AB45" s="22">
        <f t="shared" si="14"/>
        <v>0</v>
      </c>
      <c r="AC45" s="129" t="str">
        <f t="shared" si="15"/>
        <v/>
      </c>
    </row>
    <row r="46" spans="1:29" s="130" customFormat="1" ht="15" customHeight="1" x14ac:dyDescent="0.3">
      <c r="A46" s="22"/>
      <c r="B46" s="48"/>
      <c r="C46" s="48"/>
      <c r="D46" s="47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9"/>
    </row>
    <row r="47" spans="1:29" s="130" customFormat="1" ht="15" customHeight="1" x14ac:dyDescent="0.3">
      <c r="A47" s="22"/>
      <c r="B47" s="48"/>
      <c r="C47" s="48"/>
      <c r="D47" s="47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9"/>
    </row>
    <row r="48" spans="1:29" s="130" customFormat="1" ht="15" customHeight="1" x14ac:dyDescent="0.3">
      <c r="A48" s="22"/>
      <c r="B48" s="147" t="s">
        <v>72</v>
      </c>
      <c r="C48" s="48"/>
      <c r="D48" s="47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9"/>
    </row>
    <row r="49" spans="2:30" s="47" customFormat="1" ht="15" customHeight="1" x14ac:dyDescent="0.3">
      <c r="B49" s="48"/>
      <c r="C49" s="48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9"/>
      <c r="AD49" s="130"/>
    </row>
    <row r="50" spans="2:30" s="47" customFormat="1" ht="15" customHeight="1" x14ac:dyDescent="0.3">
      <c r="B50" s="48"/>
      <c r="C50" s="48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9"/>
      <c r="AD50" s="130"/>
    </row>
    <row r="51" spans="2:30" s="47" customFormat="1" ht="15" customHeight="1" x14ac:dyDescent="0.3">
      <c r="B51" s="48"/>
      <c r="C51" s="48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9"/>
      <c r="AD51" s="130"/>
    </row>
    <row r="52" spans="2:30" s="47" customFormat="1" ht="15" customHeight="1" x14ac:dyDescent="0.3">
      <c r="B52" s="48"/>
      <c r="C52" s="48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9"/>
      <c r="AD52" s="130"/>
    </row>
  </sheetData>
  <sheetProtection algorithmName="SHA-512" hashValue="2jCW3FHXb2YEnw21GMsB5RocGDiGJ5JPjFXGab7GDj7yqoVYURnUIMZRlpFSbhIM4kkU0fVrvayL5P9URgaP3w==" saltValue="09OBhzk8+IgY8b38cz9QJg==" spinCount="100000"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horizontalDpi="4294967293" verticalDpi="0" r:id="rId1"/>
  <rowBreaks count="1" manualBreakCount="1">
    <brk id="21" max="25" man="1"/>
  </rowBreaks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Normal="10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37" t="s">
        <v>94</v>
      </c>
      <c r="B2" s="100" t="str">
        <f>VLOOKUP(A2,'Wettkampf 1'!$B$10:$C$45,2,FALSE)</f>
        <v>Lorup I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316.2</v>
      </c>
      <c r="G2" s="9">
        <f>VLOOKUP($A2,'5'!$B$10:$D$45,3,FALSE)</f>
        <v>0</v>
      </c>
      <c r="H2" s="9">
        <f>VLOOKUP($A2,'6'!$B$10:$D$45,3,FALSE)</f>
        <v>0</v>
      </c>
      <c r="I2" s="9">
        <f>K2/J2</f>
        <v>316.2</v>
      </c>
      <c r="J2" s="9">
        <f>VLOOKUP(A2,Formelhilfe!$A$9:$H$44,8,FALSE)</f>
        <v>1</v>
      </c>
      <c r="K2" s="10">
        <f>SUM(E2:H2)</f>
        <v>316.2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 t="e">
        <f>T2/S2</f>
        <v>#DIV/0!</v>
      </c>
      <c r="S2" s="9">
        <f>VLOOKUP(A2,Formelhilfe!$A$9:$O$44,15,FALSE)</f>
        <v>0</v>
      </c>
      <c r="T2" s="10">
        <f>SUM(L2:Q2)</f>
        <v>0</v>
      </c>
      <c r="U2" s="10">
        <f>W2/V2</f>
        <v>316.2</v>
      </c>
      <c r="V2" s="9">
        <f>VLOOKUP(A2,Formelhilfe!$A$9:$P$44,16,FALSE)</f>
        <v>1</v>
      </c>
      <c r="W2" s="11">
        <f>SUM(E2:H2,L2:Q2)</f>
        <v>316.2</v>
      </c>
    </row>
    <row r="3" spans="1:23" ht="18" customHeight="1" x14ac:dyDescent="0.4">
      <c r="A3" s="137" t="s">
        <v>97</v>
      </c>
      <c r="B3" s="100" t="str">
        <f>VLOOKUP(A3,'Wettkampf 1'!$B$10:$C$45,2,FALSE)</f>
        <v>Lahn I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315.89999999999998</v>
      </c>
      <c r="G3" s="9">
        <f>VLOOKUP($A3,'5'!$B$10:$D$45,3,FALSE)</f>
        <v>0</v>
      </c>
      <c r="H3" s="9">
        <f>VLOOKUP($A3,'6'!$B$10:$D$45,3,FALSE)</f>
        <v>0</v>
      </c>
      <c r="I3" s="9">
        <f>K3/J3</f>
        <v>315.89999999999998</v>
      </c>
      <c r="J3" s="9">
        <f>VLOOKUP(A3,Formelhilfe!$A$9:$H$44,8,FALSE)</f>
        <v>1</v>
      </c>
      <c r="K3" s="10">
        <f>SUM(E3:H3)</f>
        <v>315.89999999999998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 t="e">
        <f>T3/S3</f>
        <v>#DIV/0!</v>
      </c>
      <c r="S3" s="9">
        <f>VLOOKUP(A3,Formelhilfe!$A$9:$O$44,15,FALSE)</f>
        <v>0</v>
      </c>
      <c r="T3" s="10">
        <f>SUM(L3:Q3)</f>
        <v>0</v>
      </c>
      <c r="U3" s="10">
        <f>W3/V3</f>
        <v>315.89999999999998</v>
      </c>
      <c r="V3" s="9">
        <f>VLOOKUP(A3,Formelhilfe!$A$9:$P$44,16,FALSE)</f>
        <v>1</v>
      </c>
      <c r="W3" s="11">
        <f>SUM(E3:H3,L3:Q3)</f>
        <v>315.89999999999998</v>
      </c>
    </row>
    <row r="4" spans="1:23" ht="18" customHeight="1" x14ac:dyDescent="0.4">
      <c r="A4" s="137" t="s">
        <v>107</v>
      </c>
      <c r="B4" s="100" t="str">
        <f>VLOOKUP(A4,'Wettkampf 1'!$B$10:$C$45,2,FALSE)</f>
        <v>Neubörger I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315.2</v>
      </c>
      <c r="G4" s="9">
        <f>VLOOKUP($A4,'5'!$B$10:$D$45,3,FALSE)</f>
        <v>0</v>
      </c>
      <c r="H4" s="9">
        <f>VLOOKUP($A4,'6'!$B$10:$D$45,3,FALSE)</f>
        <v>0</v>
      </c>
      <c r="I4" s="9">
        <f>K4/J4</f>
        <v>315.2</v>
      </c>
      <c r="J4" s="9">
        <f>VLOOKUP(A4,Formelhilfe!$A$9:$H$44,8,FALSE)</f>
        <v>1</v>
      </c>
      <c r="K4" s="10">
        <f>SUM(E4:H4)</f>
        <v>315.2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 t="e">
        <f>T4/S4</f>
        <v>#DIV/0!</v>
      </c>
      <c r="S4" s="9">
        <f>VLOOKUP(A4,Formelhilfe!$A$9:$O$44,15,FALSE)</f>
        <v>0</v>
      </c>
      <c r="T4" s="10">
        <f>SUM(L4:Q4)</f>
        <v>0</v>
      </c>
      <c r="U4" s="10">
        <f>W4/V4</f>
        <v>315.2</v>
      </c>
      <c r="V4" s="9">
        <f>VLOOKUP(A4,Formelhilfe!$A$9:$P$44,16,FALSE)</f>
        <v>1</v>
      </c>
      <c r="W4" s="11">
        <f>SUM(E4:H4,L4:Q4)</f>
        <v>315.2</v>
      </c>
    </row>
    <row r="5" spans="1:23" ht="18" customHeight="1" x14ac:dyDescent="0.4">
      <c r="A5" s="137" t="s">
        <v>104</v>
      </c>
      <c r="B5" s="100" t="str">
        <f>VLOOKUP(A5,'Wettkampf 1'!$B$10:$C$45,2,FALSE)</f>
        <v>Neubörger I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314.8</v>
      </c>
      <c r="G5" s="9">
        <f>VLOOKUP($A5,'5'!$B$10:$D$45,3,FALSE)</f>
        <v>0</v>
      </c>
      <c r="H5" s="9">
        <f>VLOOKUP($A5,'6'!$B$10:$D$45,3,FALSE)</f>
        <v>0</v>
      </c>
      <c r="I5" s="9">
        <f>K5/J5</f>
        <v>314.8</v>
      </c>
      <c r="J5" s="9">
        <f>VLOOKUP(A5,Formelhilfe!$A$9:$H$44,8,FALSE)</f>
        <v>1</v>
      </c>
      <c r="K5" s="10">
        <f>SUM(E5:H5)</f>
        <v>314.8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 t="e">
        <f>T5/S5</f>
        <v>#DIV/0!</v>
      </c>
      <c r="S5" s="9">
        <f>VLOOKUP(A5,Formelhilfe!$A$9:$O$44,15,FALSE)</f>
        <v>0</v>
      </c>
      <c r="T5" s="10">
        <f>SUM(L5:Q5)</f>
        <v>0</v>
      </c>
      <c r="U5" s="10">
        <f>W5/V5</f>
        <v>314.8</v>
      </c>
      <c r="V5" s="9">
        <f>VLOOKUP(A5,Formelhilfe!$A$9:$P$44,16,FALSE)</f>
        <v>1</v>
      </c>
      <c r="W5" s="11">
        <f>SUM(E5:H5,L5:Q5)</f>
        <v>314.8</v>
      </c>
    </row>
    <row r="6" spans="1:23" ht="18" customHeight="1" x14ac:dyDescent="0.4">
      <c r="A6" s="137" t="s">
        <v>98</v>
      </c>
      <c r="B6" s="100" t="str">
        <f>VLOOKUP(A6,'Wettkampf 1'!$B$10:$C$45,2,FALSE)</f>
        <v>Lahn I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314.3</v>
      </c>
      <c r="G6" s="9">
        <f>VLOOKUP($A6,'5'!$B$10:$D$45,3,FALSE)</f>
        <v>0</v>
      </c>
      <c r="H6" s="9">
        <f>VLOOKUP($A6,'6'!$B$10:$D$45,3,FALSE)</f>
        <v>0</v>
      </c>
      <c r="I6" s="9">
        <f>K6/J6</f>
        <v>314.3</v>
      </c>
      <c r="J6" s="9">
        <f>VLOOKUP(A6,Formelhilfe!$A$9:$H$44,8,FALSE)</f>
        <v>1</v>
      </c>
      <c r="K6" s="10">
        <f>SUM(E6:H6)</f>
        <v>314.3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 t="e">
        <f>T6/S6</f>
        <v>#DIV/0!</v>
      </c>
      <c r="S6" s="9">
        <f>VLOOKUP(A6,Formelhilfe!$A$9:$O$44,15,FALSE)</f>
        <v>0</v>
      </c>
      <c r="T6" s="10">
        <f>SUM(L6:Q6)</f>
        <v>0</v>
      </c>
      <c r="U6" s="10">
        <f>W6/V6</f>
        <v>314.3</v>
      </c>
      <c r="V6" s="9">
        <f>VLOOKUP(A6,Formelhilfe!$A$9:$P$44,16,FALSE)</f>
        <v>1</v>
      </c>
      <c r="W6" s="11">
        <f>SUM(E6:H6,L6:Q6)</f>
        <v>314.3</v>
      </c>
    </row>
    <row r="7" spans="1:23" ht="18" customHeight="1" x14ac:dyDescent="0.4">
      <c r="A7" s="137" t="s">
        <v>100</v>
      </c>
      <c r="B7" s="100" t="str">
        <f>VLOOKUP(A7,'Wettkampf 1'!$B$10:$C$45,2,FALSE)</f>
        <v>Werlte II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313.7</v>
      </c>
      <c r="G7" s="9">
        <f>VLOOKUP($A7,'5'!$B$10:$D$45,3,FALSE)</f>
        <v>0</v>
      </c>
      <c r="H7" s="9">
        <f>VLOOKUP($A7,'6'!$B$10:$D$45,3,FALSE)</f>
        <v>0</v>
      </c>
      <c r="I7" s="9">
        <f>K7/J7</f>
        <v>313.7</v>
      </c>
      <c r="J7" s="9">
        <f>VLOOKUP(A7,Formelhilfe!$A$9:$H$44,8,FALSE)</f>
        <v>1</v>
      </c>
      <c r="K7" s="10">
        <f>SUM(E7:H7)</f>
        <v>313.7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 t="e">
        <f>T7/S7</f>
        <v>#DIV/0!</v>
      </c>
      <c r="S7" s="9">
        <f>VLOOKUP(A7,Formelhilfe!$A$9:$O$44,15,FALSE)</f>
        <v>0</v>
      </c>
      <c r="T7" s="10">
        <f>SUM(L7:Q7)</f>
        <v>0</v>
      </c>
      <c r="U7" s="10">
        <f>W7/V7</f>
        <v>313.7</v>
      </c>
      <c r="V7" s="9">
        <f>VLOOKUP(A7,Formelhilfe!$A$9:$P$44,16,FALSE)</f>
        <v>1</v>
      </c>
      <c r="W7" s="11">
        <f>SUM(E7:H7,L7:Q7)</f>
        <v>313.7</v>
      </c>
    </row>
    <row r="8" spans="1:23" ht="18" customHeight="1" x14ac:dyDescent="0.4">
      <c r="A8" s="137" t="s">
        <v>87</v>
      </c>
      <c r="B8" s="100" t="str">
        <f>VLOOKUP(A8,'Wettkampf 1'!$B$10:$C$45,2,FALSE)</f>
        <v>Börger I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312.3</v>
      </c>
      <c r="G8" s="9">
        <f>VLOOKUP($A8,'5'!$B$10:$D$45,3,FALSE)</f>
        <v>0</v>
      </c>
      <c r="H8" s="9">
        <f>VLOOKUP($A8,'6'!$B$10:$D$45,3,FALSE)</f>
        <v>0</v>
      </c>
      <c r="I8" s="9">
        <f>K8/J8</f>
        <v>312.3</v>
      </c>
      <c r="J8" s="9">
        <f>VLOOKUP(A8,Formelhilfe!$A$9:$H$44,8,FALSE)</f>
        <v>1</v>
      </c>
      <c r="K8" s="10">
        <f>SUM(E8:H8)</f>
        <v>312.3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 t="e">
        <f>T8/S8</f>
        <v>#DIV/0!</v>
      </c>
      <c r="S8" s="9">
        <f>VLOOKUP(A8,Formelhilfe!$A$9:$O$44,15,FALSE)</f>
        <v>0</v>
      </c>
      <c r="T8" s="10">
        <f>SUM(L8:Q8)</f>
        <v>0</v>
      </c>
      <c r="U8" s="10">
        <f>W8/V8</f>
        <v>312.3</v>
      </c>
      <c r="V8" s="9">
        <f>VLOOKUP(A8,Formelhilfe!$A$9:$P$44,16,FALSE)</f>
        <v>1</v>
      </c>
      <c r="W8" s="11">
        <f>SUM(E8:H8,L8:Q8)</f>
        <v>312.3</v>
      </c>
    </row>
    <row r="9" spans="1:23" ht="18" customHeight="1" x14ac:dyDescent="0.4">
      <c r="A9" s="137" t="s">
        <v>90</v>
      </c>
      <c r="B9" s="100" t="str">
        <f>VLOOKUP(A9,'Wettkampf 1'!$B$10:$C$45,2,FALSE)</f>
        <v>Börger I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312.3</v>
      </c>
      <c r="G9" s="9">
        <f>VLOOKUP($A9,'5'!$B$10:$D$45,3,FALSE)</f>
        <v>0</v>
      </c>
      <c r="H9" s="9">
        <f>VLOOKUP($A9,'6'!$B$10:$D$45,3,FALSE)</f>
        <v>0</v>
      </c>
      <c r="I9" s="9">
        <f>K9/J9</f>
        <v>312.3</v>
      </c>
      <c r="J9" s="9">
        <f>VLOOKUP(A9,Formelhilfe!$A$9:$H$44,8,FALSE)</f>
        <v>1</v>
      </c>
      <c r="K9" s="10">
        <f>SUM(E9:H9)</f>
        <v>312.3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 t="e">
        <f>T9/S9</f>
        <v>#DIV/0!</v>
      </c>
      <c r="S9" s="9">
        <f>VLOOKUP(A9,Formelhilfe!$A$9:$O$44,15,FALSE)</f>
        <v>0</v>
      </c>
      <c r="T9" s="10">
        <f>SUM(L9:Q9)</f>
        <v>0</v>
      </c>
      <c r="U9" s="10">
        <f>W9/V9</f>
        <v>312.3</v>
      </c>
      <c r="V9" s="9">
        <f>VLOOKUP(A9,Formelhilfe!$A$9:$P$44,16,FALSE)</f>
        <v>1</v>
      </c>
      <c r="W9" s="11">
        <f>SUM(E9:H9,L9:Q9)</f>
        <v>312.3</v>
      </c>
    </row>
    <row r="10" spans="1:23" ht="18" customHeight="1" x14ac:dyDescent="0.4">
      <c r="A10" s="137" t="s">
        <v>102</v>
      </c>
      <c r="B10" s="100" t="str">
        <f>VLOOKUP(A10,'Wettkampf 1'!$B$10:$C$45,2,FALSE)</f>
        <v>Werlte II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312.3</v>
      </c>
      <c r="G10" s="9">
        <f>VLOOKUP($A10,'5'!$B$10:$D$45,3,FALSE)</f>
        <v>0</v>
      </c>
      <c r="H10" s="9">
        <f>VLOOKUP($A10,'6'!$B$10:$D$45,3,FALSE)</f>
        <v>0</v>
      </c>
      <c r="I10" s="9">
        <f>K10/J10</f>
        <v>312.3</v>
      </c>
      <c r="J10" s="9">
        <f>VLOOKUP(A10,Formelhilfe!$A$9:$H$44,8,FALSE)</f>
        <v>1</v>
      </c>
      <c r="K10" s="10">
        <f>SUM(E10:H10)</f>
        <v>312.3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 t="e">
        <f>T10/S10</f>
        <v>#DIV/0!</v>
      </c>
      <c r="S10" s="9">
        <f>VLOOKUP(A10,Formelhilfe!$A$9:$O$44,15,FALSE)</f>
        <v>0</v>
      </c>
      <c r="T10" s="10">
        <f>SUM(L10:Q10)</f>
        <v>0</v>
      </c>
      <c r="U10" s="10">
        <f>W10/V10</f>
        <v>312.3</v>
      </c>
      <c r="V10" s="9">
        <f>VLOOKUP(A10,Formelhilfe!$A$9:$P$44,16,FALSE)</f>
        <v>1</v>
      </c>
      <c r="W10" s="11">
        <f>SUM(E10:H10,L10:Q10)</f>
        <v>312.3</v>
      </c>
    </row>
    <row r="11" spans="1:23" ht="18" customHeight="1" x14ac:dyDescent="0.4">
      <c r="A11" s="137" t="s">
        <v>96</v>
      </c>
      <c r="B11" s="100" t="str">
        <f>VLOOKUP(A11,'Wettkampf 1'!$B$10:$C$45,2,FALSE)</f>
        <v>Lahn I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311.8</v>
      </c>
      <c r="G11" s="9">
        <f>VLOOKUP($A11,'5'!$B$10:$D$45,3,FALSE)</f>
        <v>0</v>
      </c>
      <c r="H11" s="9">
        <f>VLOOKUP($A11,'6'!$B$10:$D$45,3,FALSE)</f>
        <v>0</v>
      </c>
      <c r="I11" s="9">
        <f>K11/J11</f>
        <v>311.8</v>
      </c>
      <c r="J11" s="9">
        <f>VLOOKUP(A11,Formelhilfe!$A$9:$H$44,8,FALSE)</f>
        <v>1</v>
      </c>
      <c r="K11" s="10">
        <f>SUM(E11:H11)</f>
        <v>311.8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 t="e">
        <f>T11/S11</f>
        <v>#DIV/0!</v>
      </c>
      <c r="S11" s="9">
        <f>VLOOKUP(A11,Formelhilfe!$A$9:$O$44,15,FALSE)</f>
        <v>0</v>
      </c>
      <c r="T11" s="10">
        <f>SUM(L11:Q11)</f>
        <v>0</v>
      </c>
      <c r="U11" s="10">
        <f>W11/V11</f>
        <v>311.8</v>
      </c>
      <c r="V11" s="9">
        <f>VLOOKUP(A11,Formelhilfe!$A$9:$P$44,16,FALSE)</f>
        <v>1</v>
      </c>
      <c r="W11" s="11">
        <f>SUM(E11:H11,L11:Q11)</f>
        <v>311.8</v>
      </c>
    </row>
    <row r="12" spans="1:23" ht="18" customHeight="1" x14ac:dyDescent="0.4">
      <c r="A12" s="137" t="s">
        <v>88</v>
      </c>
      <c r="B12" s="100" t="str">
        <f>VLOOKUP(A12,'Wettkampf 1'!$B$10:$C$45,2,FALSE)</f>
        <v>Börger I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311.5</v>
      </c>
      <c r="G12" s="9">
        <f>VLOOKUP($A12,'5'!$B$10:$D$45,3,FALSE)</f>
        <v>0</v>
      </c>
      <c r="H12" s="9">
        <f>VLOOKUP($A12,'6'!$B$10:$D$45,3,FALSE)</f>
        <v>0</v>
      </c>
      <c r="I12" s="9">
        <f>K12/J12</f>
        <v>311.5</v>
      </c>
      <c r="J12" s="9">
        <f>VLOOKUP(A12,Formelhilfe!$A$9:$H$44,8,FALSE)</f>
        <v>1</v>
      </c>
      <c r="K12" s="10">
        <f>SUM(E12:H12)</f>
        <v>311.5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 t="e">
        <f>T12/S12</f>
        <v>#DIV/0!</v>
      </c>
      <c r="S12" s="9">
        <f>VLOOKUP(A12,Formelhilfe!$A$9:$O$44,15,FALSE)</f>
        <v>0</v>
      </c>
      <c r="T12" s="10">
        <f>SUM(L12:Q12)</f>
        <v>0</v>
      </c>
      <c r="U12" s="10">
        <f>W12/V12</f>
        <v>311.5</v>
      </c>
      <c r="V12" s="9">
        <f>VLOOKUP(A12,Formelhilfe!$A$9:$P$44,16,FALSE)</f>
        <v>1</v>
      </c>
      <c r="W12" s="11">
        <f>SUM(E12:H12,L12:Q12)</f>
        <v>311.5</v>
      </c>
    </row>
    <row r="13" spans="1:23" ht="18" customHeight="1" x14ac:dyDescent="0.4">
      <c r="A13" s="137" t="s">
        <v>93</v>
      </c>
      <c r="B13" s="100" t="str">
        <f>VLOOKUP(A13,'Wettkampf 1'!$B$10:$C$45,2,FALSE)</f>
        <v>Lorup 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311.10000000000002</v>
      </c>
      <c r="G13" s="9">
        <f>VLOOKUP($A13,'5'!$B$10:$D$45,3,FALSE)</f>
        <v>0</v>
      </c>
      <c r="H13" s="9">
        <f>VLOOKUP($A13,'6'!$B$10:$D$45,3,FALSE)</f>
        <v>0</v>
      </c>
      <c r="I13" s="9">
        <f>K13/J13</f>
        <v>311.10000000000002</v>
      </c>
      <c r="J13" s="9">
        <f>VLOOKUP(A13,Formelhilfe!$A$9:$H$44,8,FALSE)</f>
        <v>1</v>
      </c>
      <c r="K13" s="10">
        <f>SUM(E13:H13)</f>
        <v>311.10000000000002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 t="e">
        <f>T13/S13</f>
        <v>#DIV/0!</v>
      </c>
      <c r="S13" s="9">
        <f>VLOOKUP(A13,Formelhilfe!$A$9:$O$44,15,FALSE)</f>
        <v>0</v>
      </c>
      <c r="T13" s="10">
        <f>SUM(L13:Q13)</f>
        <v>0</v>
      </c>
      <c r="U13" s="10">
        <f>W13/V13</f>
        <v>311.10000000000002</v>
      </c>
      <c r="V13" s="9">
        <f>VLOOKUP(A13,Formelhilfe!$A$9:$P$44,16,FALSE)</f>
        <v>1</v>
      </c>
      <c r="W13" s="11">
        <f>SUM(E13:H13,L13:Q13)</f>
        <v>311.10000000000002</v>
      </c>
    </row>
    <row r="14" spans="1:23" ht="18" customHeight="1" x14ac:dyDescent="0.4">
      <c r="A14" s="137" t="s">
        <v>92</v>
      </c>
      <c r="B14" s="100" t="str">
        <f>VLOOKUP(A14,'Wettkampf 1'!$B$10:$C$45,2,FALSE)</f>
        <v>Lorup I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311</v>
      </c>
      <c r="G14" s="9">
        <f>VLOOKUP($A14,'5'!$B$10:$D$45,3,FALSE)</f>
        <v>0</v>
      </c>
      <c r="H14" s="9">
        <f>VLOOKUP($A14,'6'!$B$10:$D$45,3,FALSE)</f>
        <v>0</v>
      </c>
      <c r="I14" s="9">
        <f>K14/J14</f>
        <v>311</v>
      </c>
      <c r="J14" s="9">
        <f>VLOOKUP(A14,Formelhilfe!$A$9:$H$44,8,FALSE)</f>
        <v>1</v>
      </c>
      <c r="K14" s="10">
        <f>SUM(E14:H14)</f>
        <v>311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 t="e">
        <f>T14/S14</f>
        <v>#DIV/0!</v>
      </c>
      <c r="S14" s="9">
        <f>VLOOKUP(A14,Formelhilfe!$A$9:$O$44,15,FALSE)</f>
        <v>0</v>
      </c>
      <c r="T14" s="10">
        <f>SUM(L14:Q14)</f>
        <v>0</v>
      </c>
      <c r="U14" s="10">
        <f>W14/V14</f>
        <v>311</v>
      </c>
      <c r="V14" s="9">
        <f>VLOOKUP(A14,Formelhilfe!$A$9:$P$44,16,FALSE)</f>
        <v>1</v>
      </c>
      <c r="W14" s="11">
        <f>SUM(E14:H14,L14:Q14)</f>
        <v>311</v>
      </c>
    </row>
    <row r="15" spans="1:23" ht="18" customHeight="1" x14ac:dyDescent="0.4">
      <c r="A15" s="137" t="s">
        <v>109</v>
      </c>
      <c r="B15" s="100" t="str">
        <f>VLOOKUP(A15,'Wettkampf 1'!$B$10:$C$45,2,FALSE)</f>
        <v>Sögel IV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309</v>
      </c>
      <c r="G15" s="9">
        <f>VLOOKUP($A15,'5'!$B$10:$D$45,3,FALSE)</f>
        <v>0</v>
      </c>
      <c r="H15" s="9">
        <f>VLOOKUP($A15,'6'!$B$10:$D$45,3,FALSE)</f>
        <v>0</v>
      </c>
      <c r="I15" s="9">
        <f>K15/J15</f>
        <v>309</v>
      </c>
      <c r="J15" s="9">
        <f>VLOOKUP(A15,Formelhilfe!$A$9:$H$44,8,FALSE)</f>
        <v>1</v>
      </c>
      <c r="K15" s="10">
        <f>SUM(E15:H15)</f>
        <v>309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 t="e">
        <f>T15/S15</f>
        <v>#DIV/0!</v>
      </c>
      <c r="S15" s="9">
        <f>VLOOKUP(A15,Formelhilfe!$A$9:$O$44,15,FALSE)</f>
        <v>0</v>
      </c>
      <c r="T15" s="10">
        <f>SUM(L15:Q15)</f>
        <v>0</v>
      </c>
      <c r="U15" s="10">
        <f>W15/V15</f>
        <v>309</v>
      </c>
      <c r="V15" s="9">
        <f>VLOOKUP(A15,Formelhilfe!$A$9:$P$44,16,FALSE)</f>
        <v>1</v>
      </c>
      <c r="W15" s="11">
        <f>SUM(E15:H15,L15:Q15)</f>
        <v>309</v>
      </c>
    </row>
    <row r="16" spans="1:23" ht="18" customHeight="1" x14ac:dyDescent="0.4">
      <c r="A16" s="137" t="s">
        <v>108</v>
      </c>
      <c r="B16" s="100" t="str">
        <f>VLOOKUP(A16,'Wettkampf 1'!$B$10:$C$45,2,FALSE)</f>
        <v>Sögel IV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308.7</v>
      </c>
      <c r="G16" s="9">
        <f>VLOOKUP($A16,'5'!$B$10:$D$45,3,FALSE)</f>
        <v>0</v>
      </c>
      <c r="H16" s="9">
        <f>VLOOKUP($A16,'6'!$B$10:$D$45,3,FALSE)</f>
        <v>0</v>
      </c>
      <c r="I16" s="9">
        <f>K16/J16</f>
        <v>308.7</v>
      </c>
      <c r="J16" s="9">
        <f>VLOOKUP(A16,Formelhilfe!$A$9:$H$44,8,FALSE)</f>
        <v>1</v>
      </c>
      <c r="K16" s="10">
        <f>SUM(E16:H16)</f>
        <v>308.7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 t="e">
        <f>T16/S16</f>
        <v>#DIV/0!</v>
      </c>
      <c r="S16" s="9">
        <f>VLOOKUP(A16,Formelhilfe!$A$9:$O$44,15,FALSE)</f>
        <v>0</v>
      </c>
      <c r="T16" s="10">
        <f>SUM(L16:Q16)</f>
        <v>0</v>
      </c>
      <c r="U16" s="10">
        <f>W16/V16</f>
        <v>308.7</v>
      </c>
      <c r="V16" s="9">
        <f>VLOOKUP(A16,Formelhilfe!$A$9:$P$44,16,FALSE)</f>
        <v>1</v>
      </c>
      <c r="W16" s="11">
        <f>SUM(E16:H16,L16:Q16)</f>
        <v>308.7</v>
      </c>
    </row>
    <row r="17" spans="1:45" ht="18" customHeight="1" x14ac:dyDescent="0.4">
      <c r="A17" s="137" t="s">
        <v>110</v>
      </c>
      <c r="B17" s="100" t="str">
        <f>VLOOKUP(A17,'Wettkampf 1'!$B$10:$C$45,2,FALSE)</f>
        <v>Sögel IV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307.3</v>
      </c>
      <c r="G17" s="9">
        <f>VLOOKUP($A17,'5'!$B$10:$D$45,3,FALSE)</f>
        <v>0</v>
      </c>
      <c r="H17" s="9">
        <f>VLOOKUP($A17,'6'!$B$10:$D$45,3,FALSE)</f>
        <v>0</v>
      </c>
      <c r="I17" s="9">
        <f>K17/J17</f>
        <v>307.3</v>
      </c>
      <c r="J17" s="9">
        <f>VLOOKUP(A17,Formelhilfe!$A$9:$H$44,8,FALSE)</f>
        <v>1</v>
      </c>
      <c r="K17" s="10">
        <f>SUM(E17:H17)</f>
        <v>307.3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 t="e">
        <f>T17/S17</f>
        <v>#DIV/0!</v>
      </c>
      <c r="S17" s="9">
        <f>VLOOKUP(A17,Formelhilfe!$A$9:$O$44,15,FALSE)</f>
        <v>0</v>
      </c>
      <c r="T17" s="10">
        <f>SUM(L17:Q17)</f>
        <v>0</v>
      </c>
      <c r="U17" s="10">
        <f>W17/V17</f>
        <v>307.3</v>
      </c>
      <c r="V17" s="9">
        <f>VLOOKUP(A17,Formelhilfe!$A$9:$P$44,16,FALSE)</f>
        <v>1</v>
      </c>
      <c r="W17" s="11">
        <f>SUM(E17:H17,L17:Q17)</f>
        <v>307.3</v>
      </c>
    </row>
    <row r="18" spans="1:45" ht="18" customHeight="1" x14ac:dyDescent="0.4">
      <c r="A18" s="137" t="s">
        <v>111</v>
      </c>
      <c r="B18" s="100" t="str">
        <f>VLOOKUP(A18,'Wettkampf 1'!$B$10:$C$45,2,FALSE)</f>
        <v>Sögel IV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307.3</v>
      </c>
      <c r="G18" s="9">
        <f>VLOOKUP($A18,'5'!$B$10:$D$45,3,FALSE)</f>
        <v>0</v>
      </c>
      <c r="H18" s="9">
        <f>VLOOKUP($A18,'6'!$B$10:$D$45,3,FALSE)</f>
        <v>0</v>
      </c>
      <c r="I18" s="9">
        <f>K18/J18</f>
        <v>307.3</v>
      </c>
      <c r="J18" s="9">
        <f>VLOOKUP(A18,Formelhilfe!$A$9:$H$44,8,FALSE)</f>
        <v>1</v>
      </c>
      <c r="K18" s="10">
        <f>SUM(E18:H18)</f>
        <v>307.3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 t="e">
        <f>T18/S18</f>
        <v>#DIV/0!</v>
      </c>
      <c r="S18" s="9">
        <f>VLOOKUP(A18,Formelhilfe!$A$9:$O$44,15,FALSE)</f>
        <v>0</v>
      </c>
      <c r="T18" s="10">
        <f>SUM(L18:Q18)</f>
        <v>0</v>
      </c>
      <c r="U18" s="10">
        <f>W18/V18</f>
        <v>307.3</v>
      </c>
      <c r="V18" s="9">
        <f>VLOOKUP(A18,Formelhilfe!$A$9:$P$44,16,FALSE)</f>
        <v>1</v>
      </c>
      <c r="W18" s="11">
        <f>SUM(E18:H18,L18:Q18)</f>
        <v>307.3</v>
      </c>
    </row>
    <row r="19" spans="1:45" ht="18" customHeight="1" x14ac:dyDescent="0.4">
      <c r="A19" s="137" t="s">
        <v>89</v>
      </c>
      <c r="B19" s="100" t="str">
        <f>VLOOKUP(A19,'Wettkampf 1'!$B$10:$C$45,2,FALSE)</f>
        <v>Börger 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306.89999999999998</v>
      </c>
      <c r="G19" s="9">
        <f>VLOOKUP($A19,'5'!$B$10:$D$45,3,FALSE)</f>
        <v>0</v>
      </c>
      <c r="H19" s="9">
        <f>VLOOKUP($A19,'6'!$B$10:$D$45,3,FALSE)</f>
        <v>0</v>
      </c>
      <c r="I19" s="9">
        <f>K19/J19</f>
        <v>306.89999999999998</v>
      </c>
      <c r="J19" s="9">
        <f>VLOOKUP(A19,Formelhilfe!$A$9:$H$44,8,FALSE)</f>
        <v>1</v>
      </c>
      <c r="K19" s="10">
        <f>SUM(E19:H19)</f>
        <v>306.89999999999998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 t="e">
        <f>T19/S19</f>
        <v>#DIV/0!</v>
      </c>
      <c r="S19" s="9">
        <f>VLOOKUP(A19,Formelhilfe!$A$9:$O$44,15,FALSE)</f>
        <v>0</v>
      </c>
      <c r="T19" s="10">
        <f>SUM(L19:Q19)</f>
        <v>0</v>
      </c>
      <c r="U19" s="10">
        <f>W19/V19</f>
        <v>306.89999999999998</v>
      </c>
      <c r="V19" s="9">
        <f>VLOOKUP(A19,Formelhilfe!$A$9:$P$44,16,FALSE)</f>
        <v>1</v>
      </c>
      <c r="W19" s="11">
        <f>SUM(E19:H19,L19:Q19)</f>
        <v>306.89999999999998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37" t="s">
        <v>105</v>
      </c>
      <c r="B20" s="100" t="str">
        <f>VLOOKUP(A20,'Wettkampf 1'!$B$10:$C$45,2,FALSE)</f>
        <v>Neubörger 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306.7</v>
      </c>
      <c r="G20" s="9">
        <f>VLOOKUP($A20,'5'!$B$10:$D$45,3,FALSE)</f>
        <v>0</v>
      </c>
      <c r="H20" s="9">
        <f>VLOOKUP($A20,'6'!$B$10:$D$45,3,FALSE)</f>
        <v>0</v>
      </c>
      <c r="I20" s="9">
        <f>K20/J20</f>
        <v>306.7</v>
      </c>
      <c r="J20" s="9">
        <f>VLOOKUP(A20,Formelhilfe!$A$9:$H$44,8,FALSE)</f>
        <v>1</v>
      </c>
      <c r="K20" s="10">
        <f>SUM(E20:H20)</f>
        <v>306.7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 t="e">
        <f>T20/S20</f>
        <v>#DIV/0!</v>
      </c>
      <c r="S20" s="9">
        <f>VLOOKUP(A20,Formelhilfe!$A$9:$O$44,15,FALSE)</f>
        <v>0</v>
      </c>
      <c r="T20" s="10">
        <f>SUM(L20:Q20)</f>
        <v>0</v>
      </c>
      <c r="U20" s="10">
        <f>W20/V20</f>
        <v>306.7</v>
      </c>
      <c r="V20" s="9">
        <f>VLOOKUP(A20,Formelhilfe!$A$9:$P$44,16,FALSE)</f>
        <v>1</v>
      </c>
      <c r="W20" s="11">
        <f>SUM(E20:H20,L20:Q20)</f>
        <v>306.7</v>
      </c>
    </row>
    <row r="21" spans="1:45" ht="18" customHeight="1" x14ac:dyDescent="0.4">
      <c r="A21" s="137" t="s">
        <v>112</v>
      </c>
      <c r="B21" s="100" t="str">
        <f>VLOOKUP(A21,'Wettkampf 1'!$B$10:$C$45,2,FALSE)</f>
        <v>Sögel IV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306.2</v>
      </c>
      <c r="G21" s="9">
        <f>VLOOKUP($A21,'5'!$B$10:$D$45,3,FALSE)</f>
        <v>0</v>
      </c>
      <c r="H21" s="9">
        <f>VLOOKUP($A21,'6'!$B$10:$D$45,3,FALSE)</f>
        <v>0</v>
      </c>
      <c r="I21" s="9">
        <f>K21/J21</f>
        <v>306.2</v>
      </c>
      <c r="J21" s="9">
        <f>VLOOKUP(A21,Formelhilfe!$A$9:$H$44,8,FALSE)</f>
        <v>1</v>
      </c>
      <c r="K21" s="10">
        <f>SUM(E21:H21)</f>
        <v>306.2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 t="e">
        <f>T21/S21</f>
        <v>#DIV/0!</v>
      </c>
      <c r="S21" s="9">
        <f>VLOOKUP(A21,Formelhilfe!$A$9:$O$44,15,FALSE)</f>
        <v>0</v>
      </c>
      <c r="T21" s="10">
        <f>SUM(L21:Q21)</f>
        <v>0</v>
      </c>
      <c r="U21" s="10">
        <f>W21/V21</f>
        <v>306.2</v>
      </c>
      <c r="V21" s="9">
        <f>VLOOKUP(A21,Formelhilfe!$A$9:$P$44,16,FALSE)</f>
        <v>1</v>
      </c>
      <c r="W21" s="11">
        <f>SUM(E21:H21,L21:Q21)</f>
        <v>306.2</v>
      </c>
    </row>
    <row r="22" spans="1:45" ht="18" customHeight="1" x14ac:dyDescent="0.4">
      <c r="A22" s="137" t="s">
        <v>95</v>
      </c>
      <c r="B22" s="100" t="str">
        <f>VLOOKUP(A22,'Wettkampf 1'!$B$10:$C$45,2,FALSE)</f>
        <v>Lahn 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304.2</v>
      </c>
      <c r="G22" s="9">
        <f>VLOOKUP($A22,'5'!$B$10:$D$45,3,FALSE)</f>
        <v>0</v>
      </c>
      <c r="H22" s="9">
        <f>VLOOKUP($A22,'6'!$B$10:$D$45,3,FALSE)</f>
        <v>0</v>
      </c>
      <c r="I22" s="9">
        <f>K22/J22</f>
        <v>304.2</v>
      </c>
      <c r="J22" s="9">
        <f>VLOOKUP(A22,Formelhilfe!$A$9:$H$44,8,FALSE)</f>
        <v>1</v>
      </c>
      <c r="K22" s="10">
        <f>SUM(E22:H22)</f>
        <v>304.2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 t="e">
        <f>T22/S22</f>
        <v>#DIV/0!</v>
      </c>
      <c r="S22" s="9">
        <f>VLOOKUP(A22,Formelhilfe!$A$9:$O$44,15,FALSE)</f>
        <v>0</v>
      </c>
      <c r="T22" s="10">
        <f>SUM(L22:Q22)</f>
        <v>0</v>
      </c>
      <c r="U22" s="10">
        <f>W22/V22</f>
        <v>304.2</v>
      </c>
      <c r="V22" s="9">
        <f>VLOOKUP(A22,Formelhilfe!$A$9:$P$44,16,FALSE)</f>
        <v>1</v>
      </c>
      <c r="W22" s="11">
        <f>SUM(E22:H22,L22:Q22)</f>
        <v>304.2</v>
      </c>
    </row>
    <row r="23" spans="1:45" ht="18" customHeight="1" x14ac:dyDescent="0.4">
      <c r="A23" s="137" t="s">
        <v>106</v>
      </c>
      <c r="B23" s="100" t="str">
        <f>VLOOKUP(A23,'Wettkampf 1'!$B$10:$C$45,2,FALSE)</f>
        <v>Neubörger 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302.2</v>
      </c>
      <c r="G23" s="9">
        <f>VLOOKUP($A23,'5'!$B$10:$D$45,3,FALSE)</f>
        <v>0</v>
      </c>
      <c r="H23" s="9">
        <f>VLOOKUP($A23,'6'!$B$10:$D$45,3,FALSE)</f>
        <v>0</v>
      </c>
      <c r="I23" s="9">
        <f>K23/J23</f>
        <v>302.2</v>
      </c>
      <c r="J23" s="9">
        <f>VLOOKUP(A23,Formelhilfe!$A$9:$H$44,8,FALSE)</f>
        <v>1</v>
      </c>
      <c r="K23" s="10">
        <f>SUM(E23:H23)</f>
        <v>302.2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 t="e">
        <f>T23/S23</f>
        <v>#DIV/0!</v>
      </c>
      <c r="S23" s="9">
        <f>VLOOKUP(A23,Formelhilfe!$A$9:$O$44,15,FALSE)</f>
        <v>0</v>
      </c>
      <c r="T23" s="10">
        <f>SUM(L23:Q23)</f>
        <v>0</v>
      </c>
      <c r="U23" s="10">
        <f>W23/V23</f>
        <v>302.2</v>
      </c>
      <c r="V23" s="9">
        <f>VLOOKUP(A23,Formelhilfe!$A$9:$P$44,16,FALSE)</f>
        <v>1</v>
      </c>
      <c r="W23" s="11">
        <f>SUM(E23:H23,L23:Q23)</f>
        <v>302.2</v>
      </c>
    </row>
    <row r="24" spans="1:45" ht="18" customHeight="1" x14ac:dyDescent="0.4">
      <c r="A24" s="137" t="s">
        <v>101</v>
      </c>
      <c r="B24" s="100" t="str">
        <f>VLOOKUP(A24,'Wettkampf 1'!$B$10:$C$45,2,FALSE)</f>
        <v>Werlte II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299.3</v>
      </c>
      <c r="G24" s="9">
        <f>VLOOKUP($A24,'5'!$B$10:$D$45,3,FALSE)</f>
        <v>0</v>
      </c>
      <c r="H24" s="9">
        <f>VLOOKUP($A24,'6'!$B$10:$D$45,3,FALSE)</f>
        <v>0</v>
      </c>
      <c r="I24" s="9">
        <f>K24/J24</f>
        <v>299.3</v>
      </c>
      <c r="J24" s="9">
        <f>VLOOKUP(A24,Formelhilfe!$A$9:$H$44,8,FALSE)</f>
        <v>1</v>
      </c>
      <c r="K24" s="10">
        <f>SUM(E24:H24)</f>
        <v>299.3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 t="e">
        <f>T24/S24</f>
        <v>#DIV/0!</v>
      </c>
      <c r="S24" s="9">
        <f>VLOOKUP(A24,Formelhilfe!$A$9:$O$44,15,FALSE)</f>
        <v>0</v>
      </c>
      <c r="T24" s="10">
        <f>SUM(L24:Q24)</f>
        <v>0</v>
      </c>
      <c r="U24" s="10">
        <f>W24/V24</f>
        <v>299.3</v>
      </c>
      <c r="V24" s="9">
        <f>VLOOKUP(A24,Formelhilfe!$A$9:$P$44,16,FALSE)</f>
        <v>1</v>
      </c>
      <c r="W24" s="11">
        <f>SUM(E24:H24,L24:Q24)</f>
        <v>299.3</v>
      </c>
    </row>
    <row r="25" spans="1:45" ht="18" customHeight="1" x14ac:dyDescent="0.4">
      <c r="A25" s="137" t="s">
        <v>99</v>
      </c>
      <c r="B25" s="100" t="str">
        <f>VLOOKUP(A25,'Wettkampf 1'!$B$10:$C$45,2,FALSE)</f>
        <v>Werlte II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295.7</v>
      </c>
      <c r="G25" s="9">
        <f>VLOOKUP($A25,'5'!$B$10:$D$45,3,FALSE)</f>
        <v>0</v>
      </c>
      <c r="H25" s="9">
        <f>VLOOKUP($A25,'6'!$B$10:$D$45,3,FALSE)</f>
        <v>0</v>
      </c>
      <c r="I25" s="9">
        <f>K25/J25</f>
        <v>295.7</v>
      </c>
      <c r="J25" s="9">
        <f>VLOOKUP(A25,Formelhilfe!$A$9:$H$44,8,FALSE)</f>
        <v>1</v>
      </c>
      <c r="K25" s="10">
        <f>SUM(E25:H25)</f>
        <v>295.7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 t="e">
        <f>T25/S25</f>
        <v>#DIV/0!</v>
      </c>
      <c r="S25" s="9">
        <f>VLOOKUP(A25,Formelhilfe!$A$9:$O$44,15,FALSE)</f>
        <v>0</v>
      </c>
      <c r="T25" s="10">
        <f>SUM(L25:Q25)</f>
        <v>0</v>
      </c>
      <c r="U25" s="10">
        <f>W25/V25</f>
        <v>295.7</v>
      </c>
      <c r="V25" s="9">
        <f>VLOOKUP(A25,Formelhilfe!$A$9:$P$44,16,FALSE)</f>
        <v>1</v>
      </c>
      <c r="W25" s="11">
        <f>SUM(E25:H25,L25:Q25)</f>
        <v>295.7</v>
      </c>
    </row>
    <row r="26" spans="1:45" ht="18" customHeight="1" x14ac:dyDescent="0.4">
      <c r="A26" s="137" t="s">
        <v>91</v>
      </c>
      <c r="B26" s="100" t="str">
        <f>VLOOKUP(A26,'Wettkampf 1'!$B$10:$C$45,2,FALSE)</f>
        <v>Börger 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295</v>
      </c>
      <c r="G26" s="9">
        <f>VLOOKUP($A26,'5'!$B$10:$D$45,3,FALSE)</f>
        <v>0</v>
      </c>
      <c r="H26" s="9">
        <f>VLOOKUP($A26,'6'!$B$10:$D$45,3,FALSE)</f>
        <v>0</v>
      </c>
      <c r="I26" s="9">
        <f>K26/J26</f>
        <v>295</v>
      </c>
      <c r="J26" s="9">
        <f>VLOOKUP(A26,Formelhilfe!$A$9:$H$44,8,FALSE)</f>
        <v>1</v>
      </c>
      <c r="K26" s="10">
        <f>SUM(E26:H26)</f>
        <v>295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 t="e">
        <f>T26/S26</f>
        <v>#DIV/0!</v>
      </c>
      <c r="S26" s="9">
        <f>VLOOKUP(A26,Formelhilfe!$A$9:$O$44,15,FALSE)</f>
        <v>0</v>
      </c>
      <c r="T26" s="10">
        <f>SUM(L26:Q26)</f>
        <v>0</v>
      </c>
      <c r="U26" s="10">
        <f>W26/V26</f>
        <v>295</v>
      </c>
      <c r="V26" s="9">
        <f>VLOOKUP(A26,Formelhilfe!$A$9:$P$44,16,FALSE)</f>
        <v>1</v>
      </c>
      <c r="W26" s="11">
        <f>SUM(E26:H26,L26:Q26)</f>
        <v>295</v>
      </c>
    </row>
    <row r="27" spans="1:45" ht="18" customHeight="1" x14ac:dyDescent="0.4">
      <c r="A27" s="137" t="s">
        <v>103</v>
      </c>
      <c r="B27" s="100" t="str">
        <f>VLOOKUP(A27,'Wettkampf 1'!$B$10:$C$45,2,FALSE)</f>
        <v>Werlte 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276.8</v>
      </c>
      <c r="G27" s="9">
        <f>VLOOKUP($A27,'5'!$B$10:$D$45,3,FALSE)</f>
        <v>0</v>
      </c>
      <c r="H27" s="9">
        <f>VLOOKUP($A27,'6'!$B$10:$D$45,3,FALSE)</f>
        <v>0</v>
      </c>
      <c r="I27" s="9">
        <f>K27/J27</f>
        <v>276.8</v>
      </c>
      <c r="J27" s="9">
        <f>VLOOKUP(A27,Formelhilfe!$A$9:$H$44,8,FALSE)</f>
        <v>1</v>
      </c>
      <c r="K27" s="10">
        <f>SUM(E27:H27)</f>
        <v>276.8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 t="e">
        <f>T27/S27</f>
        <v>#DIV/0!</v>
      </c>
      <c r="S27" s="9">
        <f>VLOOKUP(A27,Formelhilfe!$A$9:$O$44,15,FALSE)</f>
        <v>0</v>
      </c>
      <c r="T27" s="10">
        <f>SUM(L27:Q27)</f>
        <v>0</v>
      </c>
      <c r="U27" s="10">
        <f>W27/V27</f>
        <v>276.8</v>
      </c>
      <c r="V27" s="9">
        <f>VLOOKUP(A27,Formelhilfe!$A$9:$P$44,16,FALSE)</f>
        <v>1</v>
      </c>
      <c r="W27" s="11">
        <f>SUM(E27:H27,L27:Q27)</f>
        <v>276.8</v>
      </c>
    </row>
    <row r="28" spans="1:45" ht="21" x14ac:dyDescent="0.4">
      <c r="A28" s="137" t="s">
        <v>60</v>
      </c>
      <c r="B28" s="100" t="str">
        <f>VLOOKUP(A28,'Wettkampf 1'!$B$10:$C$45,2,FALSE)</f>
        <v>Sögel IV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 t="e">
        <f>K28/J28</f>
        <v>#DIV/0!</v>
      </c>
      <c r="J28" s="9">
        <f>VLOOKUP(A28,Formelhilfe!$A$9:$H$44,8,FALSE)</f>
        <v>0</v>
      </c>
      <c r="K28" s="10">
        <f>SUM(E28:H28)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 t="e">
        <f>T28/S28</f>
        <v>#DIV/0!</v>
      </c>
      <c r="S28" s="9">
        <f>VLOOKUP(A28,Formelhilfe!$A$9:$O$44,15,FALSE)</f>
        <v>0</v>
      </c>
      <c r="T28" s="10">
        <f>SUM(L28:Q28)</f>
        <v>0</v>
      </c>
      <c r="U28" s="10" t="e">
        <f>W28/V28</f>
        <v>#DIV/0!</v>
      </c>
      <c r="V28" s="9">
        <f>VLOOKUP(A28,Formelhilfe!$A$9:$P$44,16,FALSE)</f>
        <v>0</v>
      </c>
      <c r="W28" s="11">
        <f>SUM(E28:H28,L28:Q28)</f>
        <v>0</v>
      </c>
    </row>
    <row r="29" spans="1:45" ht="21" x14ac:dyDescent="0.4">
      <c r="A29" s="137" t="s">
        <v>61</v>
      </c>
      <c r="B29" s="100" t="str">
        <f>VLOOKUP(A29,'Wettkampf 1'!$B$10:$C$45,2,FALSE)</f>
        <v>Neubörger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 t="e">
        <f>K29/J29</f>
        <v>#DIV/0!</v>
      </c>
      <c r="J29" s="9">
        <f>VLOOKUP(A29,Formelhilfe!$A$9:$H$44,8,FALSE)</f>
        <v>0</v>
      </c>
      <c r="K29" s="10">
        <f>SUM(E29:H29)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>T29/S29</f>
        <v>#DIV/0!</v>
      </c>
      <c r="S29" s="9">
        <f>VLOOKUP(A29,Formelhilfe!$A$9:$O$44,15,FALSE)</f>
        <v>0</v>
      </c>
      <c r="T29" s="10">
        <f>SUM(L29:Q29)</f>
        <v>0</v>
      </c>
      <c r="U29" s="10" t="e">
        <f>W29/V29</f>
        <v>#DIV/0!</v>
      </c>
      <c r="V29" s="9">
        <f>VLOOKUP(A29,Formelhilfe!$A$9:$P$44,16,FALSE)</f>
        <v>0</v>
      </c>
      <c r="W29" s="11">
        <f>SUM(E29:H29,L29:Q29)</f>
        <v>0</v>
      </c>
    </row>
    <row r="30" spans="1:45" ht="21" x14ac:dyDescent="0.4">
      <c r="A30" s="137" t="s">
        <v>62</v>
      </c>
      <c r="B30" s="100" t="str">
        <f>VLOOKUP(A30,'Wettkampf 1'!$B$10:$C$45,2,FALSE)</f>
        <v>Neubörger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>K30/J30</f>
        <v>#DIV/0!</v>
      </c>
      <c r="J30" s="9">
        <f>VLOOKUP(A30,Formelhilfe!$A$9:$H$44,8,FALSE)</f>
        <v>0</v>
      </c>
      <c r="K30" s="10">
        <f>SUM(E30:H30)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>T30/S30</f>
        <v>#DIV/0!</v>
      </c>
      <c r="S30" s="9">
        <f>VLOOKUP(A30,Formelhilfe!$A$9:$O$44,15,FALSE)</f>
        <v>0</v>
      </c>
      <c r="T30" s="10">
        <f>SUM(L30:Q30)</f>
        <v>0</v>
      </c>
      <c r="U30" s="10" t="e">
        <f>W30/V30</f>
        <v>#DIV/0!</v>
      </c>
      <c r="V30" s="9">
        <f>VLOOKUP(A30,Formelhilfe!$A$9:$P$44,16,FALSE)</f>
        <v>0</v>
      </c>
      <c r="W30" s="11">
        <f>SUM(E30:H30,L30:Q30)</f>
        <v>0</v>
      </c>
    </row>
    <row r="31" spans="1:45" ht="21" x14ac:dyDescent="0.4">
      <c r="A31" s="137" t="s">
        <v>63</v>
      </c>
      <c r="B31" s="100" t="str">
        <f>VLOOKUP(A31,'Wettkampf 1'!$B$10:$C$45,2,FALSE)</f>
        <v>Werlte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>K31/J31</f>
        <v>#DIV/0!</v>
      </c>
      <c r="J31" s="9">
        <f>VLOOKUP(A31,Formelhilfe!$A$9:$H$44,8,FALSE)</f>
        <v>0</v>
      </c>
      <c r="K31" s="10">
        <f>SUM(E31:H31)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 t="e">
        <f>W31/V31</f>
        <v>#DIV/0!</v>
      </c>
      <c r="V31" s="9">
        <f>VLOOKUP(A31,Formelhilfe!$A$9:$P$44,16,FALSE)</f>
        <v>0</v>
      </c>
      <c r="W31" s="11">
        <f>SUM(E31:H31,L31:Q31)</f>
        <v>0</v>
      </c>
    </row>
    <row r="32" spans="1:45" ht="21" x14ac:dyDescent="0.4">
      <c r="A32" s="137" t="s">
        <v>64</v>
      </c>
      <c r="B32" s="100" t="str">
        <f>VLOOKUP(A32,'Wettkampf 1'!$B$10:$C$45,2,FALSE)</f>
        <v>Lahn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>K32/J32</f>
        <v>#DIV/0!</v>
      </c>
      <c r="J32" s="9">
        <f>VLOOKUP(A32,Formelhilfe!$A$9:$H$44,8,FALSE)</f>
        <v>0</v>
      </c>
      <c r="K32" s="10">
        <f>SUM(E32:H32)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 t="e">
        <f>W32/V32</f>
        <v>#DIV/0!</v>
      </c>
      <c r="V32" s="9">
        <f>VLOOKUP(A32,Formelhilfe!$A$9:$P$44,16,FALSE)</f>
        <v>0</v>
      </c>
      <c r="W32" s="11">
        <f>SUM(E32:H32,L32:Q32)</f>
        <v>0</v>
      </c>
    </row>
    <row r="33" spans="1:23" ht="21" x14ac:dyDescent="0.4">
      <c r="A33" s="137" t="s">
        <v>65</v>
      </c>
      <c r="B33" s="100" t="str">
        <f>VLOOKUP(A33,'Wettkampf 1'!$B$10:$C$45,2,FALSE)</f>
        <v>Lahn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SUM(E33:H33)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SUM(E33:H33,L33:Q33)</f>
        <v>0</v>
      </c>
    </row>
    <row r="34" spans="1:23" ht="21" x14ac:dyDescent="0.4">
      <c r="A34" s="137" t="s">
        <v>66</v>
      </c>
      <c r="B34" s="100" t="str">
        <f>VLOOKUP(A34,'Wettkampf 1'!$B$10:$C$45,2,FALSE)</f>
        <v>Lorup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SUM(E34:H34)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SUM(E34:H34,L34:Q34)</f>
        <v>0</v>
      </c>
    </row>
    <row r="35" spans="1:23" ht="21" x14ac:dyDescent="0.4">
      <c r="A35" s="137" t="s">
        <v>54</v>
      </c>
      <c r="B35" s="100" t="str">
        <f>VLOOKUP(A35,'Wettkampf 1'!$B$10:$C$45,2,FALSE)</f>
        <v>Lorup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SUM(E35:H35)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SUM(E35:H35,L35:Q35)</f>
        <v>0</v>
      </c>
    </row>
    <row r="36" spans="1:23" ht="21" x14ac:dyDescent="0.4">
      <c r="A36" s="137" t="s">
        <v>55</v>
      </c>
      <c r="B36" s="100" t="str">
        <f>VLOOKUP(A36,'Wettkampf 1'!$B$10:$C$45,2,FALSE)</f>
        <v>Lorup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SUM(E36:H36)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SUM(E36:H36,L36:Q36)</f>
        <v>0</v>
      </c>
    </row>
    <row r="37" spans="1:23" ht="21" x14ac:dyDescent="0.4">
      <c r="A37" s="137" t="s">
        <v>56</v>
      </c>
      <c r="B37" s="100" t="str">
        <f>VLOOKUP(A37,'Wettkampf 1'!$B$10:$C$45,2,FALSE)</f>
        <v>Börger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SUM(E37:H37)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SUM(E37:H37,L37:Q37)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4"/>
  </protectedRanges>
  <autoFilter ref="A1:W1" xr:uid="{00000000-0009-0000-0000-00000F000000}">
    <sortState ref="A2:W37">
      <sortCondition descending="1" ref="W1"/>
    </sortState>
  </autoFilter>
  <dataValidations disablePrompts="1"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11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12</v>
      </c>
      <c r="P1" s="13" t="s">
        <v>13</v>
      </c>
      <c r="S1" s="13" t="s">
        <v>16</v>
      </c>
      <c r="T1" s="13" t="s">
        <v>18</v>
      </c>
      <c r="U1" s="13" t="s">
        <v>28</v>
      </c>
    </row>
    <row r="2" spans="1:21" x14ac:dyDescent="0.3">
      <c r="A2" s="13" t="str">
        <f>'Wettkampf 1'!B2</f>
        <v>Börger I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 t="shared" ref="H2:H7" si="0">B2+C2+D2+E2+F2+G2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 t="shared" ref="O2:O7" si="1">I2+J2+K2+L2+M2+N2</f>
        <v>0</v>
      </c>
      <c r="P2" s="13">
        <f t="shared" ref="P2:P7" si="2">O2+H2</f>
        <v>1</v>
      </c>
      <c r="S2" s="13" t="s">
        <v>19</v>
      </c>
      <c r="T2" s="13" t="s">
        <v>15</v>
      </c>
      <c r="U2" s="13" t="s">
        <v>29</v>
      </c>
    </row>
    <row r="3" spans="1:21" x14ac:dyDescent="0.3">
      <c r="A3" s="13" t="str">
        <f>'Wettkampf 1'!B3</f>
        <v>Lorup I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si="0"/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si="1"/>
        <v>0</v>
      </c>
      <c r="P3" s="13">
        <f t="shared" si="2"/>
        <v>1</v>
      </c>
      <c r="S3" s="13" t="s">
        <v>20</v>
      </c>
      <c r="T3" s="13" t="s">
        <v>27</v>
      </c>
      <c r="U3" s="13" t="s">
        <v>30</v>
      </c>
    </row>
    <row r="4" spans="1:21" x14ac:dyDescent="0.3">
      <c r="A4" s="13" t="str">
        <f>'Wettkampf 1'!B4</f>
        <v>Lahn I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21</v>
      </c>
      <c r="T4" s="13" t="s">
        <v>17</v>
      </c>
      <c r="U4" s="13" t="s">
        <v>31</v>
      </c>
    </row>
    <row r="5" spans="1:21" x14ac:dyDescent="0.3">
      <c r="A5" s="13" t="str">
        <f>'Wettkampf 1'!B5</f>
        <v>Werlte II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22</v>
      </c>
      <c r="T5" s="13" t="s">
        <v>57</v>
      </c>
      <c r="U5" s="13" t="s">
        <v>33</v>
      </c>
    </row>
    <row r="6" spans="1:21" x14ac:dyDescent="0.3">
      <c r="A6" s="13" t="str">
        <f>'Wettkampf 1'!B6</f>
        <v>Neubörger I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23</v>
      </c>
    </row>
    <row r="7" spans="1:21" x14ac:dyDescent="0.3">
      <c r="A7" s="13" t="str">
        <f>'Wettkampf 1'!B7</f>
        <v>Sögel IV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24</v>
      </c>
    </row>
    <row r="8" spans="1:21" x14ac:dyDescent="0.3">
      <c r="S8" s="13" t="s">
        <v>25</v>
      </c>
    </row>
    <row r="9" spans="1:21" ht="15.6" x14ac:dyDescent="0.3">
      <c r="A9" s="137" t="s">
        <v>87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1</v>
      </c>
      <c r="F9" s="13">
        <f>IF('5'!$D10&gt;0,1,0)</f>
        <v>0</v>
      </c>
      <c r="G9" s="13">
        <f>IF('6'!$D10&gt;0,1,0)</f>
        <v>0</v>
      </c>
      <c r="H9" s="13">
        <f>B9+C9+D9+E9+F9+G9</f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>I9+J9+K9+L9+M9+N9</f>
        <v>0</v>
      </c>
      <c r="P9" s="13">
        <f>O9+H9</f>
        <v>1</v>
      </c>
      <c r="S9" s="13" t="s">
        <v>26</v>
      </c>
    </row>
    <row r="10" spans="1:21" ht="15.6" x14ac:dyDescent="0.3">
      <c r="A10" s="137" t="s">
        <v>88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1</v>
      </c>
      <c r="F10" s="13">
        <f>IF('5'!$D11&gt;0,1,0)</f>
        <v>0</v>
      </c>
      <c r="G10" s="13">
        <f>IF('6'!$D11&gt;0,1,0)</f>
        <v>0</v>
      </c>
      <c r="H10" s="13">
        <f t="shared" ref="H10:H38" si="3">B10+C10+D10+E10+F10+G10</f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ref="O10:O38" si="4">I10+J10+K10+L10+M10+N10</f>
        <v>0</v>
      </c>
      <c r="P10" s="13">
        <f t="shared" ref="P10:P38" si="5">O10+H10</f>
        <v>1</v>
      </c>
      <c r="S10" s="13" t="s">
        <v>32</v>
      </c>
    </row>
    <row r="11" spans="1:21" ht="15.6" x14ac:dyDescent="0.3">
      <c r="A11" s="137" t="s">
        <v>89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1</v>
      </c>
      <c r="F11" s="13">
        <f>IF('5'!$D12&gt;0,1,0)</f>
        <v>0</v>
      </c>
      <c r="G11" s="13">
        <f>IF('6'!$D12&gt;0,1,0)</f>
        <v>0</v>
      </c>
      <c r="H11" s="13">
        <f t="shared" si="3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4"/>
        <v>0</v>
      </c>
      <c r="P11" s="13">
        <f t="shared" si="5"/>
        <v>1</v>
      </c>
    </row>
    <row r="12" spans="1:21" ht="15.6" x14ac:dyDescent="0.3">
      <c r="A12" s="137" t="s">
        <v>90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1</v>
      </c>
      <c r="F12" s="13">
        <f>IF('5'!$D13&gt;0,1,0)</f>
        <v>0</v>
      </c>
      <c r="G12" s="13">
        <f>IF('6'!$D13&gt;0,1,0)</f>
        <v>0</v>
      </c>
      <c r="H12" s="13">
        <f t="shared" si="3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4"/>
        <v>0</v>
      </c>
      <c r="P12" s="13">
        <f t="shared" si="5"/>
        <v>1</v>
      </c>
    </row>
    <row r="13" spans="1:21" ht="15.6" x14ac:dyDescent="0.3">
      <c r="A13" s="137" t="s">
        <v>91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1</v>
      </c>
      <c r="F13" s="13">
        <f>IF('5'!$D14&gt;0,1,0)</f>
        <v>0</v>
      </c>
      <c r="G13" s="13">
        <f>IF('6'!$D14&gt;0,1,0)</f>
        <v>0</v>
      </c>
      <c r="H13" s="13">
        <f t="shared" si="3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4"/>
        <v>0</v>
      </c>
      <c r="P13" s="13">
        <f t="shared" si="5"/>
        <v>1</v>
      </c>
    </row>
    <row r="14" spans="1:21" ht="15.6" x14ac:dyDescent="0.3">
      <c r="A14" s="137" t="s">
        <v>92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1</v>
      </c>
      <c r="F14" s="13">
        <f>IF('5'!$D15&gt;0,1,0)</f>
        <v>0</v>
      </c>
      <c r="G14" s="13">
        <f>IF('6'!$D15&gt;0,1,0)</f>
        <v>0</v>
      </c>
      <c r="H14" s="13">
        <f t="shared" si="3"/>
        <v>1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1</v>
      </c>
    </row>
    <row r="15" spans="1:21" ht="15.6" x14ac:dyDescent="0.3">
      <c r="A15" s="137" t="s">
        <v>93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3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4"/>
        <v>0</v>
      </c>
      <c r="P15" s="13">
        <f t="shared" si="5"/>
        <v>1</v>
      </c>
    </row>
    <row r="16" spans="1:21" ht="15.6" x14ac:dyDescent="0.3">
      <c r="A16" s="137" t="s">
        <v>94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3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4"/>
        <v>0</v>
      </c>
      <c r="P16" s="13">
        <f t="shared" si="5"/>
        <v>1</v>
      </c>
    </row>
    <row r="17" spans="1:16" ht="15.6" x14ac:dyDescent="0.3">
      <c r="A17" s="137" t="s">
        <v>95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1</v>
      </c>
      <c r="F17" s="13">
        <f>IF('5'!$D18&gt;0,1,0)</f>
        <v>0</v>
      </c>
      <c r="G17" s="13">
        <f>IF('6'!$D18&gt;0,1,0)</f>
        <v>0</v>
      </c>
      <c r="H17" s="13">
        <f t="shared" si="3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4"/>
        <v>0</v>
      </c>
      <c r="P17" s="13">
        <f t="shared" si="5"/>
        <v>1</v>
      </c>
    </row>
    <row r="18" spans="1:16" ht="15.6" x14ac:dyDescent="0.3">
      <c r="A18" s="137" t="s">
        <v>96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3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4"/>
        <v>0</v>
      </c>
      <c r="P18" s="13">
        <f t="shared" si="5"/>
        <v>1</v>
      </c>
    </row>
    <row r="19" spans="1:16" ht="15.6" x14ac:dyDescent="0.3">
      <c r="A19" s="137" t="s">
        <v>97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1</v>
      </c>
      <c r="F19" s="13">
        <f>IF('5'!$D20&gt;0,1,0)</f>
        <v>0</v>
      </c>
      <c r="G19" s="13">
        <f>IF('6'!$D20&gt;0,1,0)</f>
        <v>0</v>
      </c>
      <c r="H19" s="13">
        <f t="shared" si="3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4"/>
        <v>0</v>
      </c>
      <c r="P19" s="13">
        <f t="shared" si="5"/>
        <v>1</v>
      </c>
    </row>
    <row r="20" spans="1:16" ht="15.6" x14ac:dyDescent="0.3">
      <c r="A20" s="137" t="s">
        <v>98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1</v>
      </c>
      <c r="F20" s="13">
        <f>IF('5'!$D21&gt;0,1,0)</f>
        <v>0</v>
      </c>
      <c r="G20" s="13">
        <f>IF('6'!$D21&gt;0,1,0)</f>
        <v>0</v>
      </c>
      <c r="H20" s="13">
        <f t="shared" si="3"/>
        <v>1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1</v>
      </c>
    </row>
    <row r="21" spans="1:16" ht="15.6" x14ac:dyDescent="0.3">
      <c r="A21" s="137" t="s">
        <v>99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1</v>
      </c>
      <c r="F21" s="13">
        <f>IF('5'!$D22&gt;0,1,0)</f>
        <v>0</v>
      </c>
      <c r="G21" s="13">
        <f>IF('6'!$D22&gt;0,1,0)</f>
        <v>0</v>
      </c>
      <c r="H21" s="13">
        <f t="shared" si="3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4"/>
        <v>0</v>
      </c>
      <c r="P21" s="13">
        <f t="shared" si="5"/>
        <v>1</v>
      </c>
    </row>
    <row r="22" spans="1:16" ht="15.6" x14ac:dyDescent="0.3">
      <c r="A22" s="137" t="s">
        <v>100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1</v>
      </c>
      <c r="F22" s="13">
        <f>IF('5'!$D23&gt;0,1,0)</f>
        <v>0</v>
      </c>
      <c r="G22" s="13">
        <f>IF('6'!$D23&gt;0,1,0)</f>
        <v>0</v>
      </c>
      <c r="H22" s="13">
        <f t="shared" si="3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4"/>
        <v>0</v>
      </c>
      <c r="P22" s="13">
        <f t="shared" si="5"/>
        <v>1</v>
      </c>
    </row>
    <row r="23" spans="1:16" ht="15.6" x14ac:dyDescent="0.3">
      <c r="A23" s="137" t="s">
        <v>101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1</v>
      </c>
      <c r="F23" s="13">
        <f>IF('5'!$D24&gt;0,1,0)</f>
        <v>0</v>
      </c>
      <c r="G23" s="13">
        <f>IF('6'!$D24&gt;0,1,0)</f>
        <v>0</v>
      </c>
      <c r="H23" s="13">
        <f t="shared" si="3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4"/>
        <v>0</v>
      </c>
      <c r="P23" s="13">
        <f t="shared" si="5"/>
        <v>1</v>
      </c>
    </row>
    <row r="24" spans="1:16" ht="15.6" x14ac:dyDescent="0.3">
      <c r="A24" s="137" t="s">
        <v>102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1</v>
      </c>
      <c r="F24" s="13">
        <f>IF('5'!$D25&gt;0,1,0)</f>
        <v>0</v>
      </c>
      <c r="G24" s="13">
        <f>IF('6'!$D25&gt;0,1,0)</f>
        <v>0</v>
      </c>
      <c r="H24" s="13">
        <f t="shared" si="3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4"/>
        <v>0</v>
      </c>
      <c r="P24" s="13">
        <f t="shared" si="5"/>
        <v>1</v>
      </c>
    </row>
    <row r="25" spans="1:16" ht="15.6" x14ac:dyDescent="0.3">
      <c r="A25" s="137" t="s">
        <v>103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3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4"/>
        <v>0</v>
      </c>
      <c r="P25" s="13">
        <f t="shared" si="5"/>
        <v>1</v>
      </c>
    </row>
    <row r="26" spans="1:16" ht="15.6" x14ac:dyDescent="0.3">
      <c r="A26" s="137" t="s">
        <v>104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1</v>
      </c>
      <c r="F26" s="13">
        <f>IF('5'!$D27&gt;0,1,0)</f>
        <v>0</v>
      </c>
      <c r="G26" s="13">
        <f>IF('6'!$D27&gt;0,1,0)</f>
        <v>0</v>
      </c>
      <c r="H26" s="13">
        <f t="shared" si="3"/>
        <v>1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1</v>
      </c>
    </row>
    <row r="27" spans="1:16" ht="15.6" x14ac:dyDescent="0.3">
      <c r="A27" s="137" t="s">
        <v>105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3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4"/>
        <v>0</v>
      </c>
      <c r="P27" s="13">
        <f t="shared" si="5"/>
        <v>1</v>
      </c>
    </row>
    <row r="28" spans="1:16" ht="15.6" x14ac:dyDescent="0.3">
      <c r="A28" s="137" t="s">
        <v>106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1</v>
      </c>
      <c r="F28" s="13">
        <f>IF('5'!$D29&gt;0,1,0)</f>
        <v>0</v>
      </c>
      <c r="G28" s="13">
        <f>IF('6'!$D29&gt;0,1,0)</f>
        <v>0</v>
      </c>
      <c r="H28" s="13">
        <f t="shared" si="3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4"/>
        <v>0</v>
      </c>
      <c r="P28" s="13">
        <f t="shared" si="5"/>
        <v>1</v>
      </c>
    </row>
    <row r="29" spans="1:16" ht="15.6" x14ac:dyDescent="0.3">
      <c r="A29" s="137" t="s">
        <v>107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1</v>
      </c>
      <c r="F29" s="13">
        <f>IF('5'!$D30&gt;0,1,0)</f>
        <v>0</v>
      </c>
      <c r="G29" s="13">
        <f>IF('6'!$D30&gt;0,1,0)</f>
        <v>0</v>
      </c>
      <c r="H29" s="13">
        <f t="shared" si="3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4"/>
        <v>0</v>
      </c>
      <c r="P29" s="13">
        <f t="shared" si="5"/>
        <v>1</v>
      </c>
    </row>
    <row r="30" spans="1:16" ht="15.6" x14ac:dyDescent="0.3">
      <c r="A30" s="137" t="s">
        <v>108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3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4"/>
        <v>0</v>
      </c>
      <c r="P30" s="13">
        <f t="shared" si="5"/>
        <v>1</v>
      </c>
    </row>
    <row r="31" spans="1:16" ht="15.6" x14ac:dyDescent="0.3">
      <c r="A31" s="137" t="s">
        <v>109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3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4"/>
        <v>0</v>
      </c>
      <c r="P31" s="13">
        <f t="shared" si="5"/>
        <v>1</v>
      </c>
    </row>
    <row r="32" spans="1:16" ht="15.6" x14ac:dyDescent="0.3">
      <c r="A32" s="137" t="s">
        <v>110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3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1</v>
      </c>
    </row>
    <row r="33" spans="1:16" ht="15.6" x14ac:dyDescent="0.3">
      <c r="A33" s="137" t="s">
        <v>111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1</v>
      </c>
      <c r="F33" s="13">
        <f>IF('5'!$D34&gt;0,1,0)</f>
        <v>0</v>
      </c>
      <c r="G33" s="13">
        <f>IF('6'!$D34&gt;0,1,0)</f>
        <v>0</v>
      </c>
      <c r="H33" s="13">
        <f t="shared" si="3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4"/>
        <v>0</v>
      </c>
      <c r="P33" s="13">
        <f t="shared" si="5"/>
        <v>1</v>
      </c>
    </row>
    <row r="34" spans="1:16" ht="15.6" x14ac:dyDescent="0.3">
      <c r="A34" s="137" t="s">
        <v>112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1</v>
      </c>
      <c r="F34" s="13">
        <f>IF('5'!$D35&gt;0,1,0)</f>
        <v>0</v>
      </c>
      <c r="G34" s="13">
        <f>IF('6'!$D35&gt;0,1,0)</f>
        <v>0</v>
      </c>
      <c r="H34" s="13">
        <f t="shared" si="3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4"/>
        <v>0</v>
      </c>
      <c r="P34" s="13">
        <f t="shared" si="5"/>
        <v>1</v>
      </c>
    </row>
    <row r="35" spans="1:16" ht="15.6" x14ac:dyDescent="0.3">
      <c r="A35" s="137" t="s">
        <v>60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3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4"/>
        <v>0</v>
      </c>
      <c r="P35" s="13">
        <f t="shared" si="5"/>
        <v>0</v>
      </c>
    </row>
    <row r="36" spans="1:16" ht="15.6" x14ac:dyDescent="0.3">
      <c r="A36" s="137" t="s">
        <v>61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3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4"/>
        <v>0</v>
      </c>
      <c r="P36" s="13">
        <f t="shared" si="5"/>
        <v>0</v>
      </c>
    </row>
    <row r="37" spans="1:16" ht="15.6" x14ac:dyDescent="0.3">
      <c r="A37" s="137" t="s">
        <v>62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3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4"/>
        <v>0</v>
      </c>
      <c r="P37" s="13">
        <f t="shared" si="5"/>
        <v>0</v>
      </c>
    </row>
    <row r="38" spans="1:16" ht="15.6" x14ac:dyDescent="0.3">
      <c r="A38" s="137" t="s">
        <v>63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3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0</v>
      </c>
      <c r="P38" s="13">
        <f t="shared" si="5"/>
        <v>0</v>
      </c>
    </row>
    <row r="39" spans="1:16" ht="15.6" x14ac:dyDescent="0.3">
      <c r="A39" s="137" t="s">
        <v>64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ref="H39:H44" si="6">B39+C39+D39+E39+F39+G39</f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ref="O39:O44" si="7">I39+J39+K39+L39+M39+N39</f>
        <v>0</v>
      </c>
      <c r="P39" s="13">
        <f t="shared" ref="P39:P44" si="8">O39+H39</f>
        <v>0</v>
      </c>
    </row>
    <row r="40" spans="1:16" ht="15.6" x14ac:dyDescent="0.3">
      <c r="A40" s="137" t="s">
        <v>65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6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7"/>
        <v>0</v>
      </c>
      <c r="P40" s="13">
        <f t="shared" si="8"/>
        <v>0</v>
      </c>
    </row>
    <row r="41" spans="1:16" ht="15.6" x14ac:dyDescent="0.3">
      <c r="A41" s="137" t="s">
        <v>66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6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7"/>
        <v>0</v>
      </c>
      <c r="P41" s="13">
        <f t="shared" si="8"/>
        <v>0</v>
      </c>
    </row>
    <row r="42" spans="1:16" ht="15.6" x14ac:dyDescent="0.3">
      <c r="A42" s="137" t="s">
        <v>54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6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7"/>
        <v>0</v>
      </c>
      <c r="P42" s="13">
        <f t="shared" si="8"/>
        <v>0</v>
      </c>
    </row>
    <row r="43" spans="1:16" ht="15.6" x14ac:dyDescent="0.3">
      <c r="A43" s="137" t="s">
        <v>55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7"/>
        <v>0</v>
      </c>
      <c r="P43" s="13">
        <f t="shared" si="8"/>
        <v>0</v>
      </c>
    </row>
    <row r="44" spans="1:16" ht="15.6" x14ac:dyDescent="0.3">
      <c r="A44" s="137" t="s">
        <v>56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0</v>
      </c>
      <c r="C45" s="17">
        <f t="shared" ref="C45:G45" si="9">SUM(C9:C44)</f>
        <v>0</v>
      </c>
      <c r="D45" s="17">
        <f t="shared" si="9"/>
        <v>0</v>
      </c>
      <c r="E45" s="17">
        <f t="shared" si="9"/>
        <v>26</v>
      </c>
      <c r="F45" s="17">
        <f t="shared" si="9"/>
        <v>0</v>
      </c>
      <c r="G45" s="17">
        <f t="shared" si="9"/>
        <v>0</v>
      </c>
      <c r="H45" s="17">
        <f t="shared" ref="H45" si="10">SUM(H9:H38)</f>
        <v>26</v>
      </c>
      <c r="I45" s="17">
        <f>SUM(I9:I44)</f>
        <v>0</v>
      </c>
      <c r="J45" s="17">
        <f t="shared" ref="J45:N45" si="11">SUM(J9:J44)</f>
        <v>0</v>
      </c>
      <c r="K45" s="17">
        <f t="shared" si="11"/>
        <v>0</v>
      </c>
      <c r="L45" s="17">
        <f t="shared" si="11"/>
        <v>0</v>
      </c>
      <c r="M45" s="17">
        <f t="shared" si="11"/>
        <v>0</v>
      </c>
      <c r="N45" s="17">
        <f t="shared" si="11"/>
        <v>0</v>
      </c>
      <c r="O45" s="17">
        <f>SUM(O9:O44)</f>
        <v>0</v>
      </c>
      <c r="P45" s="17">
        <f>SUM(P9:P44)</f>
        <v>26</v>
      </c>
    </row>
  </sheetData>
  <sheetProtection selectLockedCells="1" sort="0" selectUnlockedCells="1"/>
  <protectedRanges>
    <protectedRange sqref="A9:A44" name="Bereich5_2"/>
  </protectedRange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Normal="10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20" t="s">
        <v>81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942</v>
      </c>
      <c r="G2" s="5">
        <f>VLOOKUP($B$2:$B$7,'5'!$B$2:$D$7,3,FALSE)</f>
        <v>0</v>
      </c>
      <c r="H2" s="5">
        <f>VLOOKUP($B$2:$B$7,'6'!$B$2:$D$7,3,FALSE)</f>
        <v>0</v>
      </c>
      <c r="I2" s="5">
        <f>J2/Formelhilfe!H3</f>
        <v>942</v>
      </c>
      <c r="J2" s="5">
        <f>SUM(C2:H2)</f>
        <v>942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 t="e">
        <f>R2/Formelhilfe!O3</f>
        <v>#DIV/0!</v>
      </c>
      <c r="R2" s="5">
        <f>SUM(K2:P2)</f>
        <v>0</v>
      </c>
      <c r="S2" s="5">
        <f>T2/Formelhilfe!P3</f>
        <v>942</v>
      </c>
      <c r="T2" s="6">
        <f>SUM(C2:H2,K2:P2)</f>
        <v>942</v>
      </c>
    </row>
    <row r="3" spans="1:20" ht="23.25" customHeight="1" x14ac:dyDescent="0.35">
      <c r="A3" s="12"/>
      <c r="B3" s="120" t="s">
        <v>79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938.3</v>
      </c>
      <c r="G3" s="5">
        <f>VLOOKUP($B$2:$B$7,'5'!$B$2:$D$7,3,FALSE)</f>
        <v>0</v>
      </c>
      <c r="H3" s="5">
        <f>VLOOKUP($B$2:$B$7,'6'!$B$2:$D$7,3,FALSE)</f>
        <v>0</v>
      </c>
      <c r="I3" s="5">
        <f>J3/Formelhilfe!H2</f>
        <v>938.3</v>
      </c>
      <c r="J3" s="5">
        <f>SUM(C3:H3)</f>
        <v>938.3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 t="e">
        <f>R3/Formelhilfe!O2</f>
        <v>#DIV/0!</v>
      </c>
      <c r="R3" s="5">
        <f>SUM(K3:P3)</f>
        <v>0</v>
      </c>
      <c r="S3" s="5">
        <f>T3/Formelhilfe!P2</f>
        <v>938.3</v>
      </c>
      <c r="T3" s="6">
        <f>SUM(C3:H3,K3:P3)</f>
        <v>938.3</v>
      </c>
    </row>
    <row r="4" spans="1:20" ht="23.25" customHeight="1" x14ac:dyDescent="0.35">
      <c r="A4" s="12"/>
      <c r="B4" s="120" t="s">
        <v>85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936.7</v>
      </c>
      <c r="G4" s="5">
        <f>VLOOKUP($B$2:$B$7,'5'!$B$2:$D$7,3,FALSE)</f>
        <v>0</v>
      </c>
      <c r="H4" s="5">
        <f>VLOOKUP($B$2:$B$7,'6'!$B$2:$D$7,3,FALSE)</f>
        <v>0</v>
      </c>
      <c r="I4" s="5">
        <f>J4/Formelhilfe!H6</f>
        <v>936.7</v>
      </c>
      <c r="J4" s="5">
        <f>SUM(C4:H4)</f>
        <v>936.7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 t="e">
        <f>R4/Formelhilfe!O6</f>
        <v>#DIV/0!</v>
      </c>
      <c r="R4" s="5">
        <f>SUM(K4:P4)</f>
        <v>0</v>
      </c>
      <c r="S4" s="5">
        <f>T4/Formelhilfe!P6</f>
        <v>936.7</v>
      </c>
      <c r="T4" s="6">
        <f>SUM(C4:H4,K4:P4)</f>
        <v>936.7</v>
      </c>
    </row>
    <row r="5" spans="1:20" ht="23.25" customHeight="1" x14ac:dyDescent="0.35">
      <c r="A5" s="12"/>
      <c r="B5" s="120" t="s">
        <v>78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936.1</v>
      </c>
      <c r="G5" s="5">
        <f>VLOOKUP($B$2:$B$7,'5'!$B$2:$D$7,3,FALSE)</f>
        <v>0</v>
      </c>
      <c r="H5" s="5">
        <f>VLOOKUP($B$2:$B$7,'6'!$B$2:$D$7,3,FALSE)</f>
        <v>0</v>
      </c>
      <c r="I5" s="5">
        <f>J5/Formelhilfe!H5</f>
        <v>936.1</v>
      </c>
      <c r="J5" s="5">
        <f>SUM(C5:H5)</f>
        <v>936.1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 t="e">
        <f>R5/Formelhilfe!O5</f>
        <v>#DIV/0!</v>
      </c>
      <c r="R5" s="5">
        <f>SUM(K5:P5)</f>
        <v>0</v>
      </c>
      <c r="S5" s="5">
        <f>T5/Formelhilfe!P5</f>
        <v>936.1</v>
      </c>
      <c r="T5" s="6">
        <f>SUM(C5:H5,K5:P5)</f>
        <v>936.1</v>
      </c>
    </row>
    <row r="6" spans="1:20" ht="23.25" customHeight="1" x14ac:dyDescent="0.35">
      <c r="A6" s="12"/>
      <c r="B6" s="120" t="s">
        <v>80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925.3</v>
      </c>
      <c r="G6" s="5">
        <f>VLOOKUP($B$2:$B$7,'5'!$B$2:$D$7,3,FALSE)</f>
        <v>0</v>
      </c>
      <c r="H6" s="5">
        <f>VLOOKUP($B$2:$B$7,'6'!$B$2:$D$7,3,FALSE)</f>
        <v>0</v>
      </c>
      <c r="I6" s="5">
        <f>J6/Formelhilfe!H4</f>
        <v>925.3</v>
      </c>
      <c r="J6" s="5">
        <f>SUM(C6:H6)</f>
        <v>925.3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 t="e">
        <f>R6/Formelhilfe!O4</f>
        <v>#DIV/0!</v>
      </c>
      <c r="R6" s="5">
        <f>SUM(K6:P6)</f>
        <v>0</v>
      </c>
      <c r="S6" s="5">
        <f>T6/Formelhilfe!P4</f>
        <v>925.3</v>
      </c>
      <c r="T6" s="6">
        <f>SUM(C6:H6,K6:P6)</f>
        <v>925.3</v>
      </c>
    </row>
    <row r="7" spans="1:20" ht="23.25" customHeight="1" x14ac:dyDescent="0.35">
      <c r="A7" s="12"/>
      <c r="B7" s="120" t="s">
        <v>86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925</v>
      </c>
      <c r="G7" s="5">
        <f>VLOOKUP($B$2:$B$7,'5'!$B$2:$D$7,3,FALSE)</f>
        <v>0</v>
      </c>
      <c r="H7" s="5">
        <f>VLOOKUP($B$2:$B$7,'6'!$B$2:$D$7,3,FALSE)</f>
        <v>0</v>
      </c>
      <c r="I7" s="5">
        <f>J7/Formelhilfe!H7</f>
        <v>925</v>
      </c>
      <c r="J7" s="5">
        <f>SUM(C7:H7)</f>
        <v>925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 t="e">
        <f>R7/Formelhilfe!O7</f>
        <v>#DIV/0!</v>
      </c>
      <c r="R7" s="5">
        <f>SUM(K7:P7)</f>
        <v>0</v>
      </c>
      <c r="S7" s="5">
        <f>T7/Formelhilfe!P7</f>
        <v>925</v>
      </c>
      <c r="T7" s="6">
        <f>SUM(C7:H7,K7:P7)</f>
        <v>925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2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52"/>
  <sheetViews>
    <sheetView zoomScaleNormal="100"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9" bestFit="1" customWidth="1"/>
    <col min="2" max="2" width="20.5546875" style="69" customWidth="1"/>
    <col min="3" max="3" width="16.88671875" style="69" customWidth="1"/>
    <col min="4" max="4" width="16.109375" style="99" customWidth="1"/>
    <col min="5" max="5" width="9.88671875" style="69" customWidth="1"/>
    <col min="6" max="6" width="7" style="69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69" hidden="1" customWidth="1"/>
    <col min="19" max="19" width="22" style="69" hidden="1" customWidth="1"/>
    <col min="20" max="20" width="7.109375" style="69" customWidth="1"/>
    <col min="21" max="21" width="14.109375" style="69" bestFit="1" customWidth="1"/>
    <col min="22" max="22" width="5.5546875" style="69" customWidth="1"/>
    <col min="23" max="26" width="10.109375" style="69" customWidth="1"/>
    <col min="27" max="27" width="0" style="69" hidden="1" customWidth="1"/>
    <col min="28" max="28" width="22" style="69" hidden="1" customWidth="1"/>
    <col min="29" max="29" width="22" style="107" hidden="1" customWidth="1"/>
    <col min="30" max="30" width="22.109375" style="76" customWidth="1"/>
    <col min="31" max="31" width="19.109375" style="69" bestFit="1" customWidth="1"/>
    <col min="32" max="16384" width="22" style="69"/>
  </cols>
  <sheetData>
    <row r="1" spans="1:29" ht="15" customHeight="1" x14ac:dyDescent="0.3">
      <c r="A1" s="98"/>
      <c r="B1" s="98" t="s">
        <v>58</v>
      </c>
      <c r="C1" s="106"/>
      <c r="D1" s="75" t="s">
        <v>8</v>
      </c>
      <c r="X1" s="118" t="s">
        <v>53</v>
      </c>
      <c r="Y1" s="185" t="str">
        <f>Übersicht!D4</f>
        <v>Börger</v>
      </c>
      <c r="Z1" s="185"/>
    </row>
    <row r="2" spans="1:29" ht="15" customHeight="1" x14ac:dyDescent="0.3">
      <c r="A2" s="98">
        <v>1</v>
      </c>
      <c r="B2" s="120" t="s">
        <v>78</v>
      </c>
      <c r="D2" s="114">
        <f>G46</f>
        <v>0</v>
      </c>
      <c r="E2" s="119" t="str">
        <f>IF(H46&gt;4,"Es sind zu viele Schützen in Wertung!"," ")</f>
        <v xml:space="preserve"> </v>
      </c>
      <c r="X2" s="118" t="s">
        <v>37</v>
      </c>
      <c r="Y2" s="186" t="str">
        <f>Übersicht!D3</f>
        <v>05.09.</v>
      </c>
      <c r="Z2" s="185"/>
    </row>
    <row r="3" spans="1:29" ht="15" customHeight="1" x14ac:dyDescent="0.3">
      <c r="A3" s="98">
        <v>2</v>
      </c>
      <c r="B3" s="120" t="s">
        <v>79</v>
      </c>
      <c r="D3" s="114">
        <f>I46</f>
        <v>0</v>
      </c>
      <c r="E3" s="119" t="str">
        <f>IF(J46&gt;4,"Es sind zu viele Schützen in Wertung!"," ")</f>
        <v xml:space="preserve"> </v>
      </c>
    </row>
    <row r="4" spans="1:29" ht="15" customHeight="1" x14ac:dyDescent="0.3">
      <c r="A4" s="98">
        <v>3</v>
      </c>
      <c r="B4" s="120" t="s">
        <v>81</v>
      </c>
      <c r="D4" s="114">
        <f>K46</f>
        <v>0</v>
      </c>
      <c r="E4" s="119" t="str">
        <f>IF(L46&gt;4,"Es sind zu viele Schützen in Wertung!"," ")</f>
        <v xml:space="preserve"> </v>
      </c>
      <c r="W4" s="108"/>
      <c r="Z4" s="116" t="s">
        <v>50</v>
      </c>
    </row>
    <row r="5" spans="1:29" ht="15" customHeight="1" x14ac:dyDescent="0.3">
      <c r="A5" s="98">
        <v>4</v>
      </c>
      <c r="B5" s="120" t="s">
        <v>80</v>
      </c>
      <c r="D5" s="114">
        <f>M46</f>
        <v>0</v>
      </c>
      <c r="E5" s="119" t="str">
        <f>IF(N46&gt;4,"Es sind zu viele Schützen in Wertung!"," ")</f>
        <v xml:space="preserve"> </v>
      </c>
      <c r="W5" s="109"/>
      <c r="X5" s="116" t="s">
        <v>52</v>
      </c>
      <c r="Y5" s="183"/>
      <c r="Z5" s="184"/>
      <c r="AA5" s="109"/>
    </row>
    <row r="6" spans="1:29" ht="15" customHeight="1" x14ac:dyDescent="0.3">
      <c r="A6" s="98">
        <v>5</v>
      </c>
      <c r="B6" s="120" t="s">
        <v>85</v>
      </c>
      <c r="D6" s="114">
        <f>O46</f>
        <v>0</v>
      </c>
      <c r="E6" s="119" t="str">
        <f>IF(P46&gt;4,"Es sind zu viele Schützen in Wertung!"," ")</f>
        <v xml:space="preserve"> </v>
      </c>
      <c r="W6" s="109"/>
      <c r="X6" s="116" t="s">
        <v>51</v>
      </c>
      <c r="Y6" s="183"/>
      <c r="Z6" s="184"/>
      <c r="AA6" s="109"/>
    </row>
    <row r="7" spans="1:29" ht="15" customHeight="1" x14ac:dyDescent="0.3">
      <c r="A7" s="98">
        <v>6</v>
      </c>
      <c r="B7" s="120" t="s">
        <v>86</v>
      </c>
      <c r="D7" s="114">
        <f>Q46</f>
        <v>0</v>
      </c>
      <c r="E7" s="119" t="str">
        <f>IF(R46&gt;4,"Es sind zu viele Schützen in Wertung!"," ")</f>
        <v xml:space="preserve"> </v>
      </c>
      <c r="W7" s="109"/>
      <c r="X7" s="118" t="s">
        <v>67</v>
      </c>
      <c r="Y7" s="183" t="s">
        <v>83</v>
      </c>
      <c r="Z7" s="184"/>
      <c r="AA7" s="109"/>
    </row>
    <row r="8" spans="1:29" ht="15" customHeight="1" x14ac:dyDescent="0.3">
      <c r="W8" s="109"/>
      <c r="X8" s="109"/>
      <c r="Y8" s="109"/>
      <c r="Z8" s="109"/>
      <c r="AA8" s="109"/>
    </row>
    <row r="9" spans="1:29" ht="59.25" customHeight="1" x14ac:dyDescent="0.3">
      <c r="A9" s="98"/>
      <c r="B9" s="80" t="s">
        <v>7</v>
      </c>
      <c r="C9" s="80" t="s">
        <v>48</v>
      </c>
      <c r="D9" s="81" t="s">
        <v>8</v>
      </c>
      <c r="E9" s="80" t="s">
        <v>40</v>
      </c>
      <c r="F9" s="83"/>
      <c r="G9" s="83" t="s">
        <v>41</v>
      </c>
      <c r="H9" s="83"/>
      <c r="I9" s="83" t="s">
        <v>42</v>
      </c>
      <c r="J9" s="83"/>
      <c r="K9" s="83" t="s">
        <v>43</v>
      </c>
      <c r="L9" s="83"/>
      <c r="M9" s="83" t="s">
        <v>44</v>
      </c>
      <c r="N9" s="83"/>
      <c r="O9" s="83" t="s">
        <v>45</v>
      </c>
      <c r="P9" s="83"/>
      <c r="Q9" s="83" t="s">
        <v>46</v>
      </c>
      <c r="R9" s="83"/>
      <c r="S9" s="83"/>
      <c r="T9" s="83"/>
      <c r="U9" s="80" t="s">
        <v>59</v>
      </c>
      <c r="V9" s="83"/>
      <c r="W9" s="180" t="s">
        <v>38</v>
      </c>
      <c r="X9" s="181"/>
      <c r="Y9" s="181"/>
      <c r="Z9" s="182"/>
    </row>
    <row r="10" spans="1:29" ht="12.9" customHeight="1" x14ac:dyDescent="0.3">
      <c r="A10" s="98">
        <v>1</v>
      </c>
      <c r="B10" s="137" t="s">
        <v>87</v>
      </c>
      <c r="C10" s="100" t="str">
        <f>B2</f>
        <v>Börger I</v>
      </c>
      <c r="D10" s="100">
        <v>0</v>
      </c>
      <c r="E10" s="52"/>
      <c r="F10" s="69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U10" s="128"/>
      <c r="W10" s="101"/>
      <c r="X10" s="101"/>
      <c r="Y10" s="101"/>
      <c r="Z10" s="102">
        <f>W10+X10+Y10</f>
        <v>0</v>
      </c>
      <c r="AA10" s="69">
        <f>IF(Z10=D10,1,0)</f>
        <v>1</v>
      </c>
      <c r="AB10" s="69">
        <f>IF(Z10=0,0,1)</f>
        <v>0</v>
      </c>
      <c r="AC10" s="107" t="str">
        <f>IF(AA10+AB10=2,"Korrekt","")</f>
        <v/>
      </c>
    </row>
    <row r="11" spans="1:29" ht="12.9" customHeight="1" x14ac:dyDescent="0.3">
      <c r="A11" s="98">
        <v>2</v>
      </c>
      <c r="B11" s="137" t="s">
        <v>88</v>
      </c>
      <c r="C11" s="166" t="str">
        <f>B2</f>
        <v>Börger I</v>
      </c>
      <c r="D11" s="100">
        <v>0</v>
      </c>
      <c r="E11" s="52"/>
      <c r="F11" s="69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U11" s="128"/>
      <c r="W11" s="103"/>
      <c r="X11" s="103"/>
      <c r="Y11" s="103"/>
      <c r="Z11" s="104">
        <f t="shared" ref="Z11:Z39" si="13">W11+X11+Y11</f>
        <v>0</v>
      </c>
      <c r="AA11" s="69">
        <f t="shared" ref="AA11:AA39" si="14">IF(Z11=D11,1,0)</f>
        <v>1</v>
      </c>
      <c r="AB11" s="69">
        <f t="shared" ref="AB11:AB39" si="15">IF(Z11=0,0,1)</f>
        <v>0</v>
      </c>
      <c r="AC11" s="107" t="str">
        <f t="shared" ref="AC11:AC39" si="16">IF(AA11+AB11=2,"Korrekt","")</f>
        <v/>
      </c>
    </row>
    <row r="12" spans="1:29" ht="12.9" customHeight="1" x14ac:dyDescent="0.3">
      <c r="A12" s="98">
        <v>3</v>
      </c>
      <c r="B12" s="137" t="s">
        <v>89</v>
      </c>
      <c r="C12" s="166" t="str">
        <f>B2</f>
        <v>Börger I</v>
      </c>
      <c r="D12" s="100">
        <v>0</v>
      </c>
      <c r="E12" s="52"/>
      <c r="F12" s="69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U12" s="128"/>
      <c r="W12" s="103"/>
      <c r="X12" s="103"/>
      <c r="Y12" s="103"/>
      <c r="Z12" s="104">
        <f t="shared" si="13"/>
        <v>0</v>
      </c>
      <c r="AA12" s="69">
        <f t="shared" si="14"/>
        <v>1</v>
      </c>
      <c r="AB12" s="69">
        <f t="shared" si="15"/>
        <v>0</v>
      </c>
      <c r="AC12" s="107" t="str">
        <f t="shared" si="16"/>
        <v/>
      </c>
    </row>
    <row r="13" spans="1:29" ht="12.9" customHeight="1" x14ac:dyDescent="0.3">
      <c r="A13" s="98">
        <v>4</v>
      </c>
      <c r="B13" s="137" t="s">
        <v>90</v>
      </c>
      <c r="C13" s="166" t="str">
        <f>B2</f>
        <v>Börger I</v>
      </c>
      <c r="D13" s="100">
        <v>0</v>
      </c>
      <c r="E13" s="52"/>
      <c r="F13" s="69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U13" s="128"/>
      <c r="W13" s="103"/>
      <c r="X13" s="103"/>
      <c r="Y13" s="103"/>
      <c r="Z13" s="104">
        <f t="shared" si="13"/>
        <v>0</v>
      </c>
      <c r="AA13" s="69">
        <f t="shared" si="14"/>
        <v>1</v>
      </c>
      <c r="AB13" s="69">
        <f t="shared" si="15"/>
        <v>0</v>
      </c>
      <c r="AC13" s="107" t="str">
        <f t="shared" si="16"/>
        <v/>
      </c>
    </row>
    <row r="14" spans="1:29" ht="12.9" customHeight="1" x14ac:dyDescent="0.3">
      <c r="A14" s="98">
        <v>5</v>
      </c>
      <c r="B14" s="137" t="s">
        <v>91</v>
      </c>
      <c r="C14" s="166" t="str">
        <f>B2</f>
        <v>Börger I</v>
      </c>
      <c r="D14" s="100">
        <v>0</v>
      </c>
      <c r="E14" s="52" t="s">
        <v>39</v>
      </c>
      <c r="F14" s="69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U14" s="128"/>
      <c r="W14" s="103"/>
      <c r="X14" s="103"/>
      <c r="Y14" s="103"/>
      <c r="Z14" s="104">
        <f t="shared" si="13"/>
        <v>0</v>
      </c>
      <c r="AA14" s="69">
        <f t="shared" si="14"/>
        <v>1</v>
      </c>
      <c r="AB14" s="69">
        <f t="shared" si="15"/>
        <v>0</v>
      </c>
      <c r="AC14" s="107" t="str">
        <f t="shared" si="16"/>
        <v/>
      </c>
    </row>
    <row r="15" spans="1:29" ht="12.9" customHeight="1" x14ac:dyDescent="0.3">
      <c r="A15" s="98">
        <v>6</v>
      </c>
      <c r="B15" s="137" t="s">
        <v>92</v>
      </c>
      <c r="C15" s="166" t="s">
        <v>79</v>
      </c>
      <c r="D15" s="100">
        <v>0</v>
      </c>
      <c r="E15" s="52"/>
      <c r="F15" s="69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U15" s="128"/>
      <c r="W15" s="103"/>
      <c r="X15" s="103"/>
      <c r="Y15" s="103"/>
      <c r="Z15" s="104">
        <f t="shared" si="13"/>
        <v>0</v>
      </c>
      <c r="AA15" s="69">
        <f t="shared" si="14"/>
        <v>1</v>
      </c>
      <c r="AB15" s="69">
        <f t="shared" si="15"/>
        <v>0</v>
      </c>
      <c r="AC15" s="107" t="str">
        <f t="shared" si="16"/>
        <v/>
      </c>
    </row>
    <row r="16" spans="1:29" ht="12.9" customHeight="1" x14ac:dyDescent="0.3">
      <c r="A16" s="98">
        <v>7</v>
      </c>
      <c r="B16" s="137" t="s">
        <v>93</v>
      </c>
      <c r="C16" s="100" t="str">
        <f>B3</f>
        <v>Lorup I</v>
      </c>
      <c r="D16" s="100">
        <v>0</v>
      </c>
      <c r="E16" s="52"/>
      <c r="F16" s="69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U16" s="128"/>
      <c r="W16" s="103"/>
      <c r="X16" s="103"/>
      <c r="Y16" s="103"/>
      <c r="Z16" s="104">
        <f t="shared" si="13"/>
        <v>0</v>
      </c>
      <c r="AA16" s="69">
        <f t="shared" si="14"/>
        <v>1</v>
      </c>
      <c r="AB16" s="69">
        <f t="shared" si="15"/>
        <v>0</v>
      </c>
      <c r="AC16" s="107" t="str">
        <f t="shared" si="16"/>
        <v/>
      </c>
    </row>
    <row r="17" spans="1:29" ht="12.9" customHeight="1" x14ac:dyDescent="0.3">
      <c r="A17" s="98">
        <v>8</v>
      </c>
      <c r="B17" s="137" t="s">
        <v>94</v>
      </c>
      <c r="C17" s="166" t="str">
        <f>B3</f>
        <v>Lorup I</v>
      </c>
      <c r="D17" s="100">
        <v>0</v>
      </c>
      <c r="E17" s="52"/>
      <c r="F17" s="69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U17" s="128"/>
      <c r="W17" s="103"/>
      <c r="X17" s="103"/>
      <c r="Y17" s="103"/>
      <c r="Z17" s="104">
        <f t="shared" si="13"/>
        <v>0</v>
      </c>
      <c r="AA17" s="69">
        <f t="shared" si="14"/>
        <v>1</v>
      </c>
      <c r="AB17" s="69">
        <f t="shared" si="15"/>
        <v>0</v>
      </c>
      <c r="AC17" s="107" t="str">
        <f t="shared" si="16"/>
        <v/>
      </c>
    </row>
    <row r="18" spans="1:29" ht="12.9" customHeight="1" x14ac:dyDescent="0.3">
      <c r="A18" s="98">
        <v>9</v>
      </c>
      <c r="B18" s="137" t="s">
        <v>95</v>
      </c>
      <c r="C18" s="166" t="s">
        <v>81</v>
      </c>
      <c r="D18" s="100">
        <v>0</v>
      </c>
      <c r="E18" s="52"/>
      <c r="F18" s="69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1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U18" s="128"/>
      <c r="W18" s="103"/>
      <c r="X18" s="103"/>
      <c r="Y18" s="103"/>
      <c r="Z18" s="104">
        <f t="shared" si="13"/>
        <v>0</v>
      </c>
      <c r="AA18" s="69">
        <f t="shared" si="14"/>
        <v>1</v>
      </c>
      <c r="AB18" s="69">
        <f t="shared" si="15"/>
        <v>0</v>
      </c>
      <c r="AC18" s="107" t="str">
        <f t="shared" si="16"/>
        <v/>
      </c>
    </row>
    <row r="19" spans="1:29" ht="12.9" customHeight="1" x14ac:dyDescent="0.3">
      <c r="A19" s="98">
        <v>10</v>
      </c>
      <c r="B19" s="137" t="s">
        <v>96</v>
      </c>
      <c r="C19" s="166" t="s">
        <v>81</v>
      </c>
      <c r="D19" s="100">
        <v>0</v>
      </c>
      <c r="E19" s="52"/>
      <c r="F19" s="69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1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U19" s="128"/>
      <c r="W19" s="103"/>
      <c r="X19" s="103"/>
      <c r="Y19" s="103"/>
      <c r="Z19" s="104">
        <f t="shared" si="13"/>
        <v>0</v>
      </c>
      <c r="AA19" s="69">
        <f t="shared" si="14"/>
        <v>1</v>
      </c>
      <c r="AB19" s="69">
        <f t="shared" si="15"/>
        <v>0</v>
      </c>
      <c r="AC19" s="107" t="str">
        <f t="shared" si="16"/>
        <v/>
      </c>
    </row>
    <row r="20" spans="1:29" ht="12.9" customHeight="1" x14ac:dyDescent="0.3">
      <c r="A20" s="98">
        <v>11</v>
      </c>
      <c r="B20" s="137" t="s">
        <v>97</v>
      </c>
      <c r="C20" s="166" t="s">
        <v>81</v>
      </c>
      <c r="D20" s="100">
        <v>0</v>
      </c>
      <c r="E20" s="52"/>
      <c r="F20" s="69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1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U20" s="128"/>
      <c r="W20" s="103"/>
      <c r="X20" s="103"/>
      <c r="Y20" s="103"/>
      <c r="Z20" s="104">
        <f t="shared" si="13"/>
        <v>0</v>
      </c>
      <c r="AA20" s="69">
        <f t="shared" si="14"/>
        <v>1</v>
      </c>
      <c r="AB20" s="69">
        <f t="shared" si="15"/>
        <v>0</v>
      </c>
      <c r="AC20" s="107" t="str">
        <f t="shared" si="16"/>
        <v/>
      </c>
    </row>
    <row r="21" spans="1:29" ht="12.9" customHeight="1" x14ac:dyDescent="0.3">
      <c r="A21" s="98">
        <v>12</v>
      </c>
      <c r="B21" s="137" t="s">
        <v>98</v>
      </c>
      <c r="C21" s="166" t="s">
        <v>81</v>
      </c>
      <c r="D21" s="100">
        <v>0</v>
      </c>
      <c r="E21" s="52" t="s">
        <v>39</v>
      </c>
      <c r="F21" s="69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 t="str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U21" s="128"/>
      <c r="W21" s="103"/>
      <c r="X21" s="103"/>
      <c r="Y21" s="103"/>
      <c r="Z21" s="104">
        <f t="shared" si="13"/>
        <v>0</v>
      </c>
      <c r="AA21" s="69">
        <f t="shared" si="14"/>
        <v>1</v>
      </c>
      <c r="AB21" s="69">
        <f t="shared" si="15"/>
        <v>0</v>
      </c>
      <c r="AC21" s="107" t="str">
        <f t="shared" si="16"/>
        <v/>
      </c>
    </row>
    <row r="22" spans="1:29" ht="12.9" customHeight="1" x14ac:dyDescent="0.3">
      <c r="A22" s="98">
        <v>13</v>
      </c>
      <c r="B22" s="137" t="s">
        <v>99</v>
      </c>
      <c r="C22" s="100" t="s">
        <v>80</v>
      </c>
      <c r="D22" s="100">
        <v>0</v>
      </c>
      <c r="E22" s="52"/>
      <c r="F22" s="69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1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U22" s="128"/>
      <c r="W22" s="103"/>
      <c r="X22" s="103"/>
      <c r="Y22" s="103"/>
      <c r="Z22" s="104">
        <f t="shared" si="13"/>
        <v>0</v>
      </c>
      <c r="AA22" s="69">
        <f t="shared" si="14"/>
        <v>1</v>
      </c>
      <c r="AB22" s="69">
        <f t="shared" si="15"/>
        <v>0</v>
      </c>
      <c r="AC22" s="107" t="str">
        <f t="shared" si="16"/>
        <v/>
      </c>
    </row>
    <row r="23" spans="1:29" ht="12.9" customHeight="1" x14ac:dyDescent="0.3">
      <c r="A23" s="98">
        <v>14</v>
      </c>
      <c r="B23" s="137" t="s">
        <v>100</v>
      </c>
      <c r="C23" s="166" t="s">
        <v>80</v>
      </c>
      <c r="D23" s="100">
        <v>0</v>
      </c>
      <c r="E23" s="52"/>
      <c r="F23" s="69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U23" s="128"/>
      <c r="W23" s="103"/>
      <c r="X23" s="103"/>
      <c r="Y23" s="103"/>
      <c r="Z23" s="104">
        <f t="shared" si="13"/>
        <v>0</v>
      </c>
      <c r="AA23" s="69">
        <f t="shared" si="14"/>
        <v>1</v>
      </c>
      <c r="AB23" s="69">
        <f t="shared" si="15"/>
        <v>0</v>
      </c>
      <c r="AC23" s="107" t="str">
        <f t="shared" si="16"/>
        <v/>
      </c>
    </row>
    <row r="24" spans="1:29" ht="12.9" customHeight="1" x14ac:dyDescent="0.3">
      <c r="A24" s="98">
        <v>15</v>
      </c>
      <c r="B24" s="137" t="s">
        <v>101</v>
      </c>
      <c r="C24" s="166" t="s">
        <v>80</v>
      </c>
      <c r="D24" s="100">
        <v>0</v>
      </c>
      <c r="E24" s="52"/>
      <c r="F24" s="69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1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U24" s="128"/>
      <c r="W24" s="103"/>
      <c r="X24" s="103"/>
      <c r="Y24" s="103"/>
      <c r="Z24" s="104">
        <f t="shared" si="13"/>
        <v>0</v>
      </c>
      <c r="AA24" s="69">
        <f t="shared" si="14"/>
        <v>1</v>
      </c>
      <c r="AB24" s="69">
        <f t="shared" si="15"/>
        <v>0</v>
      </c>
      <c r="AC24" s="107" t="str">
        <f t="shared" si="16"/>
        <v/>
      </c>
    </row>
    <row r="25" spans="1:29" ht="12.9" customHeight="1" x14ac:dyDescent="0.3">
      <c r="A25" s="98">
        <v>16</v>
      </c>
      <c r="B25" s="137" t="s">
        <v>102</v>
      </c>
      <c r="C25" s="166" t="s">
        <v>80</v>
      </c>
      <c r="D25" s="100">
        <v>0</v>
      </c>
      <c r="E25" s="52"/>
      <c r="F25" s="69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1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U25" s="128"/>
      <c r="W25" s="103"/>
      <c r="X25" s="103"/>
      <c r="Y25" s="103"/>
      <c r="Z25" s="104">
        <f t="shared" si="13"/>
        <v>0</v>
      </c>
      <c r="AA25" s="69">
        <f t="shared" si="14"/>
        <v>1</v>
      </c>
      <c r="AB25" s="69">
        <f t="shared" si="15"/>
        <v>0</v>
      </c>
      <c r="AC25" s="107" t="str">
        <f t="shared" si="16"/>
        <v/>
      </c>
    </row>
    <row r="26" spans="1:29" ht="12.9" customHeight="1" x14ac:dyDescent="0.3">
      <c r="A26" s="98">
        <v>17</v>
      </c>
      <c r="B26" s="137" t="s">
        <v>103</v>
      </c>
      <c r="C26" s="166" t="s">
        <v>80</v>
      </c>
      <c r="D26" s="100">
        <v>0</v>
      </c>
      <c r="E26" s="52" t="s">
        <v>39</v>
      </c>
      <c r="F26" s="69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0</v>
      </c>
      <c r="M26" s="69" t="str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U26" s="128"/>
      <c r="W26" s="103"/>
      <c r="X26" s="103"/>
      <c r="Y26" s="103"/>
      <c r="Z26" s="104">
        <f t="shared" si="13"/>
        <v>0</v>
      </c>
      <c r="AA26" s="69">
        <f t="shared" si="14"/>
        <v>1</v>
      </c>
      <c r="AB26" s="69">
        <f t="shared" si="15"/>
        <v>0</v>
      </c>
      <c r="AC26" s="107" t="str">
        <f t="shared" si="16"/>
        <v/>
      </c>
    </row>
    <row r="27" spans="1:29" ht="12.9" customHeight="1" x14ac:dyDescent="0.3">
      <c r="A27" s="98">
        <v>18</v>
      </c>
      <c r="B27" s="137" t="s">
        <v>104</v>
      </c>
      <c r="C27" s="166" t="s">
        <v>85</v>
      </c>
      <c r="D27" s="100">
        <v>0</v>
      </c>
      <c r="E27" s="52"/>
      <c r="F27" s="69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1</v>
      </c>
      <c r="Q27" s="69">
        <f t="shared" si="11"/>
        <v>0</v>
      </c>
      <c r="R27" s="69">
        <f t="shared" si="12"/>
        <v>0</v>
      </c>
      <c r="U27" s="128"/>
      <c r="W27" s="103"/>
      <c r="X27" s="103"/>
      <c r="Y27" s="103"/>
      <c r="Z27" s="104">
        <f t="shared" si="13"/>
        <v>0</v>
      </c>
      <c r="AA27" s="69">
        <f t="shared" si="14"/>
        <v>1</v>
      </c>
      <c r="AB27" s="69">
        <f t="shared" si="15"/>
        <v>0</v>
      </c>
      <c r="AC27" s="107" t="str">
        <f t="shared" si="16"/>
        <v/>
      </c>
    </row>
    <row r="28" spans="1:29" ht="12.9" customHeight="1" x14ac:dyDescent="0.3">
      <c r="A28" s="98">
        <v>19</v>
      </c>
      <c r="B28" s="137" t="s">
        <v>105</v>
      </c>
      <c r="C28" s="100" t="s">
        <v>85</v>
      </c>
      <c r="D28" s="100">
        <v>0</v>
      </c>
      <c r="E28" s="52"/>
      <c r="F28" s="69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1</v>
      </c>
      <c r="Q28" s="69">
        <f t="shared" si="11"/>
        <v>0</v>
      </c>
      <c r="R28" s="69">
        <f t="shared" si="12"/>
        <v>0</v>
      </c>
      <c r="U28" s="128"/>
      <c r="W28" s="103"/>
      <c r="X28" s="103"/>
      <c r="Y28" s="103"/>
      <c r="Z28" s="104">
        <f t="shared" si="13"/>
        <v>0</v>
      </c>
      <c r="AA28" s="69">
        <f t="shared" si="14"/>
        <v>1</v>
      </c>
      <c r="AB28" s="69">
        <f t="shared" si="15"/>
        <v>0</v>
      </c>
      <c r="AC28" s="107" t="str">
        <f t="shared" si="16"/>
        <v/>
      </c>
    </row>
    <row r="29" spans="1:29" ht="12.9" customHeight="1" x14ac:dyDescent="0.3">
      <c r="A29" s="98">
        <v>20</v>
      </c>
      <c r="B29" s="137" t="s">
        <v>106</v>
      </c>
      <c r="C29" s="166" t="s">
        <v>85</v>
      </c>
      <c r="D29" s="100">
        <v>0</v>
      </c>
      <c r="E29" s="52"/>
      <c r="F29" s="69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1</v>
      </c>
      <c r="Q29" s="69">
        <f t="shared" si="11"/>
        <v>0</v>
      </c>
      <c r="R29" s="69">
        <f t="shared" si="12"/>
        <v>0</v>
      </c>
      <c r="U29" s="128"/>
      <c r="W29" s="103"/>
      <c r="X29" s="103"/>
      <c r="Y29" s="103"/>
      <c r="Z29" s="104">
        <f t="shared" si="13"/>
        <v>0</v>
      </c>
      <c r="AA29" s="69">
        <f t="shared" si="14"/>
        <v>1</v>
      </c>
      <c r="AB29" s="69">
        <f t="shared" si="15"/>
        <v>0</v>
      </c>
      <c r="AC29" s="107" t="str">
        <f t="shared" si="16"/>
        <v/>
      </c>
    </row>
    <row r="30" spans="1:29" ht="12.9" customHeight="1" x14ac:dyDescent="0.3">
      <c r="A30" s="98">
        <v>21</v>
      </c>
      <c r="B30" s="137" t="s">
        <v>107</v>
      </c>
      <c r="C30" s="166" t="s">
        <v>85</v>
      </c>
      <c r="D30" s="100">
        <v>0</v>
      </c>
      <c r="E30" s="52"/>
      <c r="F30" s="69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1</v>
      </c>
      <c r="Q30" s="69">
        <f t="shared" si="11"/>
        <v>0</v>
      </c>
      <c r="R30" s="69">
        <f t="shared" si="12"/>
        <v>0</v>
      </c>
      <c r="U30" s="128"/>
      <c r="W30" s="103"/>
      <c r="X30" s="103"/>
      <c r="Y30" s="103"/>
      <c r="Z30" s="104">
        <f t="shared" si="13"/>
        <v>0</v>
      </c>
      <c r="AA30" s="69">
        <f t="shared" si="14"/>
        <v>1</v>
      </c>
      <c r="AB30" s="69">
        <f t="shared" si="15"/>
        <v>0</v>
      </c>
      <c r="AC30" s="107" t="str">
        <f t="shared" si="16"/>
        <v/>
      </c>
    </row>
    <row r="31" spans="1:29" ht="12.9" customHeight="1" x14ac:dyDescent="0.3">
      <c r="A31" s="98">
        <v>22</v>
      </c>
      <c r="B31" s="137" t="s">
        <v>108</v>
      </c>
      <c r="C31" s="166" t="s">
        <v>86</v>
      </c>
      <c r="D31" s="100">
        <v>0</v>
      </c>
      <c r="E31" s="52"/>
      <c r="F31" s="69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1</v>
      </c>
      <c r="U31" s="128"/>
      <c r="W31" s="103"/>
      <c r="X31" s="103"/>
      <c r="Y31" s="103"/>
      <c r="Z31" s="104">
        <f t="shared" si="13"/>
        <v>0</v>
      </c>
      <c r="AA31" s="69">
        <f t="shared" si="14"/>
        <v>1</v>
      </c>
      <c r="AB31" s="69">
        <f t="shared" si="15"/>
        <v>0</v>
      </c>
      <c r="AC31" s="107" t="str">
        <f t="shared" si="16"/>
        <v/>
      </c>
    </row>
    <row r="32" spans="1:29" ht="12.9" customHeight="1" x14ac:dyDescent="0.3">
      <c r="A32" s="98">
        <v>23</v>
      </c>
      <c r="B32" s="137" t="s">
        <v>109</v>
      </c>
      <c r="C32" s="166" t="s">
        <v>86</v>
      </c>
      <c r="D32" s="100">
        <v>0</v>
      </c>
      <c r="E32" s="52"/>
      <c r="F32" s="69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1</v>
      </c>
      <c r="U32" s="128"/>
      <c r="W32" s="103"/>
      <c r="X32" s="103"/>
      <c r="Y32" s="103"/>
      <c r="Z32" s="104">
        <f t="shared" si="13"/>
        <v>0</v>
      </c>
      <c r="AA32" s="69">
        <f t="shared" si="14"/>
        <v>1</v>
      </c>
      <c r="AB32" s="69">
        <f t="shared" si="15"/>
        <v>0</v>
      </c>
      <c r="AC32" s="107" t="str">
        <f t="shared" si="16"/>
        <v/>
      </c>
    </row>
    <row r="33" spans="1:29" ht="12.9" customHeight="1" x14ac:dyDescent="0.3">
      <c r="A33" s="98">
        <v>24</v>
      </c>
      <c r="B33" s="137" t="s">
        <v>110</v>
      </c>
      <c r="C33" s="166" t="s">
        <v>86</v>
      </c>
      <c r="D33" s="100">
        <v>0</v>
      </c>
      <c r="E33" s="52"/>
      <c r="F33" s="69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1</v>
      </c>
      <c r="U33" s="128"/>
      <c r="W33" s="103"/>
      <c r="X33" s="103"/>
      <c r="Y33" s="103"/>
      <c r="Z33" s="104">
        <f t="shared" si="13"/>
        <v>0</v>
      </c>
      <c r="AA33" s="69">
        <f t="shared" si="14"/>
        <v>1</v>
      </c>
      <c r="AB33" s="69">
        <f t="shared" si="15"/>
        <v>0</v>
      </c>
      <c r="AC33" s="107" t="str">
        <f t="shared" si="16"/>
        <v/>
      </c>
    </row>
    <row r="34" spans="1:29" ht="12.9" customHeight="1" x14ac:dyDescent="0.3">
      <c r="A34" s="98">
        <v>25</v>
      </c>
      <c r="B34" s="137" t="s">
        <v>111</v>
      </c>
      <c r="C34" s="100" t="s">
        <v>86</v>
      </c>
      <c r="D34" s="100">
        <v>0</v>
      </c>
      <c r="E34" s="52"/>
      <c r="F34" s="69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1</v>
      </c>
      <c r="U34" s="128"/>
      <c r="W34" s="103"/>
      <c r="X34" s="103"/>
      <c r="Y34" s="103"/>
      <c r="Z34" s="104">
        <f t="shared" si="13"/>
        <v>0</v>
      </c>
      <c r="AA34" s="69">
        <f t="shared" si="14"/>
        <v>1</v>
      </c>
      <c r="AB34" s="69">
        <f t="shared" si="15"/>
        <v>0</v>
      </c>
      <c r="AC34" s="107" t="str">
        <f t="shared" si="16"/>
        <v/>
      </c>
    </row>
    <row r="35" spans="1:29" ht="12.9" customHeight="1" x14ac:dyDescent="0.3">
      <c r="A35" s="98">
        <v>26</v>
      </c>
      <c r="B35" s="137" t="s">
        <v>112</v>
      </c>
      <c r="C35" s="166" t="s">
        <v>86</v>
      </c>
      <c r="D35" s="100">
        <v>0</v>
      </c>
      <c r="E35" s="52" t="s">
        <v>39</v>
      </c>
      <c r="F35" s="69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0</v>
      </c>
      <c r="Q35" s="69" t="str">
        <f t="shared" si="11"/>
        <v>0</v>
      </c>
      <c r="R35" s="69">
        <f t="shared" si="12"/>
        <v>0</v>
      </c>
      <c r="U35" s="128"/>
      <c r="W35" s="103"/>
      <c r="X35" s="103"/>
      <c r="Y35" s="103"/>
      <c r="Z35" s="104">
        <f t="shared" si="13"/>
        <v>0</v>
      </c>
      <c r="AA35" s="69">
        <f t="shared" si="14"/>
        <v>1</v>
      </c>
      <c r="AB35" s="69">
        <f t="shared" si="15"/>
        <v>0</v>
      </c>
      <c r="AC35" s="107" t="str">
        <f t="shared" si="16"/>
        <v/>
      </c>
    </row>
    <row r="36" spans="1:29" ht="12.9" customHeight="1" x14ac:dyDescent="0.3">
      <c r="A36" s="98">
        <v>27</v>
      </c>
      <c r="B36" s="137" t="s">
        <v>60</v>
      </c>
      <c r="C36" s="166" t="s">
        <v>86</v>
      </c>
      <c r="D36" s="100">
        <v>0</v>
      </c>
      <c r="E36" s="52" t="s">
        <v>39</v>
      </c>
      <c r="F36" s="69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0</v>
      </c>
      <c r="Q36" s="69" t="str">
        <f t="shared" si="11"/>
        <v>0</v>
      </c>
      <c r="R36" s="69">
        <f t="shared" si="12"/>
        <v>0</v>
      </c>
      <c r="U36" s="128"/>
      <c r="W36" s="103"/>
      <c r="X36" s="103"/>
      <c r="Y36" s="103"/>
      <c r="Z36" s="104">
        <f t="shared" si="13"/>
        <v>0</v>
      </c>
      <c r="AA36" s="69">
        <f t="shared" si="14"/>
        <v>1</v>
      </c>
      <c r="AB36" s="69">
        <f t="shared" si="15"/>
        <v>0</v>
      </c>
      <c r="AC36" s="107" t="str">
        <f t="shared" si="16"/>
        <v/>
      </c>
    </row>
    <row r="37" spans="1:29" ht="12.9" customHeight="1" x14ac:dyDescent="0.3">
      <c r="A37" s="98">
        <v>28</v>
      </c>
      <c r="B37" s="137" t="s">
        <v>61</v>
      </c>
      <c r="C37" s="166" t="str">
        <f>B6</f>
        <v>Neubörger I</v>
      </c>
      <c r="D37" s="100">
        <v>0</v>
      </c>
      <c r="E37" s="52" t="s">
        <v>39</v>
      </c>
      <c r="F37" s="69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U37" s="128"/>
      <c r="W37" s="103"/>
      <c r="X37" s="103"/>
      <c r="Y37" s="103"/>
      <c r="Z37" s="104">
        <f t="shared" si="13"/>
        <v>0</v>
      </c>
      <c r="AA37" s="69">
        <f t="shared" si="14"/>
        <v>1</v>
      </c>
      <c r="AB37" s="69">
        <f t="shared" si="15"/>
        <v>0</v>
      </c>
      <c r="AC37" s="107" t="str">
        <f t="shared" si="16"/>
        <v/>
      </c>
    </row>
    <row r="38" spans="1:29" ht="12.9" customHeight="1" x14ac:dyDescent="0.3">
      <c r="A38" s="98">
        <v>29</v>
      </c>
      <c r="B38" s="137" t="s">
        <v>62</v>
      </c>
      <c r="C38" s="166" t="str">
        <f>B6</f>
        <v>Neubörger I</v>
      </c>
      <c r="D38" s="100">
        <v>0</v>
      </c>
      <c r="E38" s="52" t="s">
        <v>39</v>
      </c>
      <c r="F38" s="69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U38" s="128"/>
      <c r="W38" s="103"/>
      <c r="X38" s="103"/>
      <c r="Y38" s="103"/>
      <c r="Z38" s="104">
        <f t="shared" si="13"/>
        <v>0</v>
      </c>
      <c r="AA38" s="69">
        <f t="shared" si="14"/>
        <v>1</v>
      </c>
      <c r="AB38" s="69">
        <f t="shared" si="15"/>
        <v>0</v>
      </c>
      <c r="AC38" s="107" t="str">
        <f t="shared" si="16"/>
        <v/>
      </c>
    </row>
    <row r="39" spans="1:29" ht="12.9" customHeight="1" x14ac:dyDescent="0.3">
      <c r="A39" s="98">
        <v>30</v>
      </c>
      <c r="B39" s="137" t="s">
        <v>63</v>
      </c>
      <c r="C39" s="166" t="s">
        <v>80</v>
      </c>
      <c r="D39" s="100">
        <v>0</v>
      </c>
      <c r="E39" s="52" t="s">
        <v>39</v>
      </c>
      <c r="F39" s="69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 t="str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U39" s="128"/>
      <c r="W39" s="103"/>
      <c r="X39" s="103"/>
      <c r="Y39" s="103"/>
      <c r="Z39" s="104">
        <f t="shared" si="13"/>
        <v>0</v>
      </c>
      <c r="AA39" s="69">
        <f t="shared" si="14"/>
        <v>1</v>
      </c>
      <c r="AB39" s="69">
        <f t="shared" si="15"/>
        <v>0</v>
      </c>
      <c r="AC39" s="107" t="str">
        <f t="shared" si="16"/>
        <v/>
      </c>
    </row>
    <row r="40" spans="1:29" ht="12.9" customHeight="1" x14ac:dyDescent="0.3">
      <c r="A40" s="98">
        <v>31</v>
      </c>
      <c r="B40" s="137" t="s">
        <v>64</v>
      </c>
      <c r="C40" s="100" t="s">
        <v>81</v>
      </c>
      <c r="D40" s="100">
        <v>0</v>
      </c>
      <c r="E40" s="52" t="s">
        <v>39</v>
      </c>
      <c r="F40" s="69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 t="str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U40" s="128"/>
      <c r="W40" s="103"/>
      <c r="X40" s="103"/>
      <c r="Y40" s="103"/>
      <c r="Z40" s="104">
        <f t="shared" ref="Z40:Z44" si="17">W40+X40+Y40</f>
        <v>0</v>
      </c>
      <c r="AA40" s="69">
        <f t="shared" ref="AA40:AA44" si="18">IF(Z40=D40,1,0)</f>
        <v>1</v>
      </c>
      <c r="AB40" s="69">
        <f t="shared" ref="AB40:AB44" si="19">IF(Z40=0,0,1)</f>
        <v>0</v>
      </c>
      <c r="AC40" s="107" t="str">
        <f t="shared" ref="AC40:AC44" si="20">IF(AA40+AB40=2,"Korrekt","")</f>
        <v/>
      </c>
    </row>
    <row r="41" spans="1:29" ht="12.9" customHeight="1" x14ac:dyDescent="0.3">
      <c r="A41" s="98">
        <v>32</v>
      </c>
      <c r="B41" s="137" t="s">
        <v>65</v>
      </c>
      <c r="C41" s="166" t="s">
        <v>81</v>
      </c>
      <c r="D41" s="100">
        <v>0</v>
      </c>
      <c r="E41" s="52" t="s">
        <v>39</v>
      </c>
      <c r="F41" s="69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 t="str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U41" s="128"/>
      <c r="W41" s="103"/>
      <c r="X41" s="103"/>
      <c r="Y41" s="103"/>
      <c r="Z41" s="104">
        <f t="shared" si="17"/>
        <v>0</v>
      </c>
      <c r="AA41" s="69">
        <f t="shared" si="18"/>
        <v>1</v>
      </c>
      <c r="AB41" s="69">
        <f t="shared" si="19"/>
        <v>0</v>
      </c>
      <c r="AC41" s="107" t="str">
        <f t="shared" si="20"/>
        <v/>
      </c>
    </row>
    <row r="42" spans="1:29" ht="12.9" customHeight="1" x14ac:dyDescent="0.3">
      <c r="A42" s="98">
        <v>33</v>
      </c>
      <c r="B42" s="137" t="s">
        <v>66</v>
      </c>
      <c r="C42" s="166" t="s">
        <v>79</v>
      </c>
      <c r="D42" s="100">
        <v>0</v>
      </c>
      <c r="E42" s="52" t="s">
        <v>39</v>
      </c>
      <c r="F42" s="69" t="str">
        <f t="shared" si="0"/>
        <v>0</v>
      </c>
      <c r="G42" s="69">
        <f t="shared" si="1"/>
        <v>0</v>
      </c>
      <c r="H42" s="69">
        <f t="shared" si="2"/>
        <v>0</v>
      </c>
      <c r="I42" s="69" t="str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0</v>
      </c>
      <c r="U42" s="128"/>
      <c r="W42" s="103"/>
      <c r="X42" s="103"/>
      <c r="Y42" s="103"/>
      <c r="Z42" s="104">
        <f t="shared" si="17"/>
        <v>0</v>
      </c>
      <c r="AA42" s="69">
        <f t="shared" si="18"/>
        <v>1</v>
      </c>
      <c r="AB42" s="69">
        <f t="shared" si="19"/>
        <v>0</v>
      </c>
      <c r="AC42" s="107" t="str">
        <f t="shared" si="20"/>
        <v/>
      </c>
    </row>
    <row r="43" spans="1:29" ht="12.9" customHeight="1" x14ac:dyDescent="0.3">
      <c r="A43" s="98">
        <v>34</v>
      </c>
      <c r="B43" s="137" t="s">
        <v>54</v>
      </c>
      <c r="C43" s="166" t="s">
        <v>79</v>
      </c>
      <c r="D43" s="100">
        <v>0</v>
      </c>
      <c r="E43" s="52" t="s">
        <v>39</v>
      </c>
      <c r="F43" s="69" t="str">
        <f t="shared" si="0"/>
        <v>0</v>
      </c>
      <c r="G43" s="69">
        <f t="shared" si="1"/>
        <v>0</v>
      </c>
      <c r="H43" s="69">
        <f t="shared" si="2"/>
        <v>0</v>
      </c>
      <c r="I43" s="69" t="str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0</v>
      </c>
      <c r="U43" s="128"/>
      <c r="W43" s="103"/>
      <c r="X43" s="103"/>
      <c r="Y43" s="103"/>
      <c r="Z43" s="104">
        <f t="shared" si="17"/>
        <v>0</v>
      </c>
      <c r="AA43" s="69">
        <f t="shared" si="18"/>
        <v>1</v>
      </c>
      <c r="AB43" s="69">
        <f t="shared" si="19"/>
        <v>0</v>
      </c>
      <c r="AC43" s="107" t="str">
        <f t="shared" si="20"/>
        <v/>
      </c>
    </row>
    <row r="44" spans="1:29" ht="12.9" customHeight="1" x14ac:dyDescent="0.3">
      <c r="A44" s="98">
        <v>35</v>
      </c>
      <c r="B44" s="137" t="s">
        <v>55</v>
      </c>
      <c r="C44" s="166" t="s">
        <v>79</v>
      </c>
      <c r="D44" s="100">
        <v>0</v>
      </c>
      <c r="E44" s="52" t="s">
        <v>39</v>
      </c>
      <c r="F44" s="69" t="str">
        <f t="shared" si="0"/>
        <v>0</v>
      </c>
      <c r="G44" s="69">
        <f t="shared" si="1"/>
        <v>0</v>
      </c>
      <c r="H44" s="69">
        <f t="shared" si="2"/>
        <v>0</v>
      </c>
      <c r="I44" s="69" t="str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U44" s="128"/>
      <c r="W44" s="103"/>
      <c r="X44" s="103"/>
      <c r="Y44" s="103"/>
      <c r="Z44" s="104">
        <f t="shared" si="17"/>
        <v>0</v>
      </c>
      <c r="AA44" s="69">
        <f t="shared" si="18"/>
        <v>1</v>
      </c>
      <c r="AB44" s="69">
        <f t="shared" si="19"/>
        <v>0</v>
      </c>
      <c r="AC44" s="107" t="str">
        <f t="shared" si="20"/>
        <v/>
      </c>
    </row>
    <row r="45" spans="1:29" ht="12.9" customHeight="1" x14ac:dyDescent="0.3">
      <c r="A45" s="98">
        <v>36</v>
      </c>
      <c r="B45" s="137" t="s">
        <v>56</v>
      </c>
      <c r="C45" s="166" t="s">
        <v>78</v>
      </c>
      <c r="D45" s="100">
        <v>0</v>
      </c>
      <c r="E45" s="52" t="s">
        <v>39</v>
      </c>
      <c r="F45" s="69" t="str">
        <f t="shared" si="0"/>
        <v>0</v>
      </c>
      <c r="G45" s="69" t="str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U45" s="128"/>
      <c r="W45" s="103"/>
      <c r="X45" s="103"/>
      <c r="Y45" s="103"/>
      <c r="Z45" s="104">
        <f t="shared" ref="Z45" si="21">W45+X45+Y45</f>
        <v>0</v>
      </c>
      <c r="AA45" s="69">
        <f t="shared" ref="AA45" si="22">IF(Z45=D45,1,0)</f>
        <v>1</v>
      </c>
      <c r="AB45" s="69">
        <f t="shared" ref="AB45" si="23">IF(Z45=0,0,1)</f>
        <v>0</v>
      </c>
      <c r="AC45" s="107" t="str">
        <f t="shared" ref="AC45" si="24">IF(AA45+AB45=2,"Korrekt","")</f>
        <v/>
      </c>
    </row>
    <row r="46" spans="1:29" ht="15" customHeight="1" x14ac:dyDescent="0.3">
      <c r="B46" s="105"/>
      <c r="C46" s="105"/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3</v>
      </c>
      <c r="K46" s="69">
        <f>LARGE(K10:K45,1)+LARGE(K10:K45,2)+LARGE(K10:K45,3)</f>
        <v>0</v>
      </c>
      <c r="L46" s="69">
        <f>SUM(L10:L45)</f>
        <v>3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9" ht="15" customHeight="1" x14ac:dyDescent="0.3">
      <c r="B47" s="105"/>
      <c r="C47" s="138" t="s">
        <v>75</v>
      </c>
    </row>
    <row r="48" spans="1:29" ht="15" customHeight="1" x14ac:dyDescent="0.3">
      <c r="B48" s="105"/>
      <c r="C48" s="105"/>
    </row>
    <row r="49" spans="2:3" ht="15" customHeight="1" x14ac:dyDescent="0.3">
      <c r="B49" s="105"/>
      <c r="C49" s="105"/>
    </row>
    <row r="50" spans="2:3" ht="15" customHeight="1" x14ac:dyDescent="0.3">
      <c r="B50" s="105"/>
      <c r="C50" s="105"/>
    </row>
    <row r="51" spans="2:3" ht="15" customHeight="1" x14ac:dyDescent="0.3">
      <c r="B51" s="105"/>
      <c r="C51" s="105"/>
    </row>
    <row r="52" spans="2:3" ht="15" customHeight="1" x14ac:dyDescent="0.3">
      <c r="B52" s="105"/>
      <c r="C52" s="105"/>
    </row>
  </sheetData>
  <sheetProtection algorithmName="SHA-512" hashValue="+7cVSeOyVYucMQ/3jwPVE2zyz46B5I4NDKCRqUdTaAmv1Jv+FjV78YKtzokH55cihHRD2pKFBAyWn9iocJWxxQ==" saltValue="yv96gzQuXQPymCf/spRZ4w==" spinCount="100000"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52"/>
  <sheetViews>
    <sheetView topLeftCell="A21" zoomScaleNormal="100" workbookViewId="0">
      <selection activeCell="D39" sqref="D39"/>
    </sheetView>
  </sheetViews>
  <sheetFormatPr baseColWidth="10" defaultColWidth="22" defaultRowHeight="15.6" x14ac:dyDescent="0.3"/>
  <cols>
    <col min="1" max="1" width="3.5546875" style="71" bestFit="1" customWidth="1"/>
    <col min="2" max="2" width="20.5546875" style="71" customWidth="1"/>
    <col min="3" max="3" width="16.88671875" style="71" customWidth="1"/>
    <col min="4" max="4" width="16.109375" style="79" customWidth="1"/>
    <col min="5" max="5" width="9.88671875" style="69" customWidth="1"/>
    <col min="6" max="6" width="6.44140625" style="70" hidden="1" customWidth="1"/>
    <col min="7" max="7" width="8.6640625" style="71" hidden="1" customWidth="1"/>
    <col min="8" max="8" width="2.33203125" style="71" hidden="1" customWidth="1"/>
    <col min="9" max="9" width="8.6640625" style="71" hidden="1" customWidth="1"/>
    <col min="10" max="10" width="2.33203125" style="71" hidden="1" customWidth="1"/>
    <col min="11" max="11" width="8.6640625" style="71" hidden="1" customWidth="1"/>
    <col min="12" max="12" width="2.33203125" style="71" hidden="1" customWidth="1"/>
    <col min="13" max="13" width="8.6640625" style="71" hidden="1" customWidth="1"/>
    <col min="14" max="14" width="2.33203125" style="71" hidden="1" customWidth="1"/>
    <col min="15" max="15" width="8.6640625" style="71" hidden="1" customWidth="1"/>
    <col min="16" max="16" width="2.33203125" style="71" hidden="1" customWidth="1"/>
    <col min="17" max="17" width="8.6640625" style="71" hidden="1" customWidth="1"/>
    <col min="18" max="18" width="2.33203125" style="72" hidden="1" customWidth="1"/>
    <col min="19" max="19" width="0" style="72" hidden="1" customWidth="1"/>
    <col min="20" max="20" width="12.33203125" style="72" customWidth="1"/>
    <col min="21" max="24" width="10.109375" style="72" customWidth="1"/>
    <col min="25" max="26" width="0" style="72" hidden="1" customWidth="1"/>
    <col min="27" max="27" width="0" style="73" hidden="1" customWidth="1"/>
    <col min="28" max="28" width="22.109375" style="74" customWidth="1"/>
    <col min="29" max="29" width="19.6640625" style="72" customWidth="1"/>
    <col min="30" max="16384" width="22" style="72"/>
  </cols>
  <sheetData>
    <row r="1" spans="1:29" x14ac:dyDescent="0.3">
      <c r="A1" s="115"/>
      <c r="B1" s="66" t="s">
        <v>58</v>
      </c>
      <c r="C1" s="117"/>
      <c r="D1" s="75" t="s">
        <v>8</v>
      </c>
      <c r="V1" s="116" t="s">
        <v>53</v>
      </c>
      <c r="W1" s="188" t="str">
        <f>Übersicht!E4</f>
        <v>Lorup</v>
      </c>
      <c r="X1" s="188"/>
    </row>
    <row r="2" spans="1:29" x14ac:dyDescent="0.3">
      <c r="A2" s="115">
        <v>1</v>
      </c>
      <c r="B2" s="66" t="str">
        <f>'Wettkampf 1'!B2</f>
        <v>Börger I</v>
      </c>
      <c r="D2" s="75">
        <f>G46</f>
        <v>0</v>
      </c>
      <c r="E2" s="119" t="str">
        <f>IF(H46&gt;4,"Es sind zu viele Schützen in Wertung!"," ")</f>
        <v xml:space="preserve"> </v>
      </c>
      <c r="V2" s="116" t="s">
        <v>37</v>
      </c>
      <c r="W2" s="189" t="str">
        <f>Übersicht!E3</f>
        <v>19.09.</v>
      </c>
      <c r="X2" s="188"/>
    </row>
    <row r="3" spans="1:29" x14ac:dyDescent="0.3">
      <c r="A3" s="115">
        <v>2</v>
      </c>
      <c r="B3" s="66" t="str">
        <f>'Wettkampf 1'!B3</f>
        <v>Lorup I</v>
      </c>
      <c r="D3" s="75">
        <f>I46</f>
        <v>0</v>
      </c>
      <c r="E3" s="119" t="str">
        <f>IF(J46&gt;4,"Es sind zu viele Schützen in Wertung!"," ")</f>
        <v xml:space="preserve"> </v>
      </c>
    </row>
    <row r="4" spans="1:29" x14ac:dyDescent="0.3">
      <c r="A4" s="115">
        <v>3</v>
      </c>
      <c r="B4" s="66" t="str">
        <f>'Wettkampf 1'!B4</f>
        <v>Lahn I</v>
      </c>
      <c r="D4" s="75">
        <f>K46</f>
        <v>0</v>
      </c>
      <c r="E4" s="119" t="str">
        <f>IF(L46&gt;4,"Es sind zu viele Schützen in Wertung!"," ")</f>
        <v xml:space="preserve"> </v>
      </c>
      <c r="U4" s="77"/>
      <c r="V4" s="69"/>
      <c r="W4" s="69"/>
      <c r="X4" s="116" t="s">
        <v>50</v>
      </c>
    </row>
    <row r="5" spans="1:29" x14ac:dyDescent="0.3">
      <c r="A5" s="115">
        <v>4</v>
      </c>
      <c r="B5" s="66" t="str">
        <f>'Wettkampf 1'!B5</f>
        <v>Werlte II</v>
      </c>
      <c r="D5" s="75">
        <f>M46</f>
        <v>0</v>
      </c>
      <c r="E5" s="119" t="str">
        <f>IF(N46&gt;4,"Es sind zu viele Schützen in Wertung!"," ")</f>
        <v xml:space="preserve"> </v>
      </c>
      <c r="U5" s="78"/>
      <c r="V5" s="116" t="s">
        <v>52</v>
      </c>
      <c r="W5" s="183"/>
      <c r="X5" s="184"/>
      <c r="Y5" s="78"/>
    </row>
    <row r="6" spans="1:29" x14ac:dyDescent="0.3">
      <c r="A6" s="115">
        <v>5</v>
      </c>
      <c r="B6" s="66" t="str">
        <f>'Wettkampf 1'!B6</f>
        <v>Neubörger I</v>
      </c>
      <c r="D6" s="75">
        <f>O46</f>
        <v>0</v>
      </c>
      <c r="E6" s="119" t="str">
        <f>IF(P46&gt;4,"Es sind zu viele Schützen in Wertung!"," ")</f>
        <v xml:space="preserve"> </v>
      </c>
      <c r="U6" s="78"/>
      <c r="V6" s="116" t="s">
        <v>51</v>
      </c>
      <c r="W6" s="187"/>
      <c r="X6" s="187"/>
      <c r="Y6" s="78"/>
    </row>
    <row r="7" spans="1:29" x14ac:dyDescent="0.3">
      <c r="A7" s="115">
        <v>6</v>
      </c>
      <c r="B7" s="66" t="str">
        <f>'Wettkampf 1'!B7</f>
        <v>Sögel IV</v>
      </c>
      <c r="D7" s="75">
        <f>Q46</f>
        <v>0</v>
      </c>
      <c r="E7" s="119" t="str">
        <f>IF(R46&gt;4,"Es sind zu viele Schützen in Wertung!"," ")</f>
        <v xml:space="preserve"> </v>
      </c>
      <c r="U7" s="78"/>
      <c r="V7" s="116" t="s">
        <v>67</v>
      </c>
      <c r="W7" s="190" t="s">
        <v>83</v>
      </c>
      <c r="X7" s="191"/>
      <c r="Y7" s="78"/>
    </row>
    <row r="8" spans="1:29" x14ac:dyDescent="0.3">
      <c r="U8" s="78"/>
      <c r="V8" s="78"/>
      <c r="W8" s="78"/>
      <c r="X8" s="78"/>
      <c r="Y8" s="78"/>
    </row>
    <row r="9" spans="1:29" ht="62.4" x14ac:dyDescent="0.3">
      <c r="A9" s="115"/>
      <c r="B9" s="80" t="s">
        <v>7</v>
      </c>
      <c r="C9" s="80" t="s">
        <v>58</v>
      </c>
      <c r="D9" s="81" t="s">
        <v>47</v>
      </c>
      <c r="E9" s="80" t="s">
        <v>40</v>
      </c>
      <c r="F9" s="82"/>
      <c r="G9" s="83" t="s">
        <v>41</v>
      </c>
      <c r="H9" s="83"/>
      <c r="I9" s="83" t="s">
        <v>42</v>
      </c>
      <c r="J9" s="83"/>
      <c r="K9" s="83" t="s">
        <v>43</v>
      </c>
      <c r="L9" s="83"/>
      <c r="M9" s="83" t="s">
        <v>44</v>
      </c>
      <c r="N9" s="83"/>
      <c r="O9" s="83" t="s">
        <v>45</v>
      </c>
      <c r="P9" s="83"/>
      <c r="Q9" s="83" t="s">
        <v>46</v>
      </c>
      <c r="R9" s="83"/>
      <c r="S9" s="83"/>
      <c r="T9" s="83"/>
      <c r="U9" s="180" t="s">
        <v>38</v>
      </c>
      <c r="V9" s="181"/>
      <c r="W9" s="181"/>
      <c r="X9" s="182"/>
    </row>
    <row r="10" spans="1:29" ht="12.9" customHeight="1" x14ac:dyDescent="0.3">
      <c r="A10" s="115">
        <v>1</v>
      </c>
      <c r="B10" s="68" t="str">
        <f>'Wettkampf 1'!B10</f>
        <v>Terhalle Maria</v>
      </c>
      <c r="C10" s="68" t="str">
        <f>'Wettkampf 1'!C10</f>
        <v>Börger I</v>
      </c>
      <c r="D10" s="84">
        <v>0</v>
      </c>
      <c r="E10" s="85"/>
      <c r="F10" s="70">
        <f>IF(E10="x","0",D10)</f>
        <v>0</v>
      </c>
      <c r="G10" s="71">
        <f>IF(C10=$B$2,F10,0)</f>
        <v>0</v>
      </c>
      <c r="H10" s="71">
        <f>(IF(AND($E10="",$C10=$B$2),1,0))</f>
        <v>1</v>
      </c>
      <c r="I10" s="71">
        <f>IF($C10=$B$3,F10,0)</f>
        <v>0</v>
      </c>
      <c r="J10" s="71">
        <f>(IF(AND($E10="",$C10=$B$3),1,0))</f>
        <v>0</v>
      </c>
      <c r="K10" s="71">
        <f>IF($C10=$B$4,F10,0)</f>
        <v>0</v>
      </c>
      <c r="L10" s="71">
        <f>(IF(AND($E10="",$C10=$B$4),1,0))</f>
        <v>0</v>
      </c>
      <c r="M10" s="71">
        <f>IF($C10=$B$5,F10,0)</f>
        <v>0</v>
      </c>
      <c r="N10" s="71">
        <f>(IF(AND($E10="",$C10=$B$5),1,0))</f>
        <v>0</v>
      </c>
      <c r="O10" s="71">
        <f>IF($C10=$B$6,F10,0)</f>
        <v>0</v>
      </c>
      <c r="P10" s="71">
        <f>(IF(AND($E10="",$C10=$B$6),1,0))</f>
        <v>0</v>
      </c>
      <c r="Q10" s="71">
        <f>IF($C10=$B$7,F10,0)</f>
        <v>0</v>
      </c>
      <c r="R10" s="71">
        <f>(IF(AND($E10="",$C10=$B$7),1,0))</f>
        <v>0</v>
      </c>
      <c r="S10" s="71"/>
      <c r="T10" s="71"/>
      <c r="U10" s="86"/>
      <c r="V10" s="86"/>
      <c r="W10" s="86"/>
      <c r="X10" s="91">
        <f>U10+V10+W10</f>
        <v>0</v>
      </c>
      <c r="Y10" s="72">
        <f>IF(X10=D10,1,0)</f>
        <v>1</v>
      </c>
      <c r="Z10" s="72">
        <f>IF(X10=0,0,1)</f>
        <v>0</v>
      </c>
      <c r="AA10" s="73" t="str">
        <f>IF(Y10+Z10=2,"Korrekt","")</f>
        <v/>
      </c>
      <c r="AB10" s="76"/>
      <c r="AC10" s="69"/>
    </row>
    <row r="11" spans="1:29" ht="12.9" customHeight="1" x14ac:dyDescent="0.3">
      <c r="A11" s="115">
        <v>2</v>
      </c>
      <c r="B11" s="68" t="str">
        <f>'Wettkampf 1'!B11</f>
        <v>Kronabel Thea</v>
      </c>
      <c r="C11" s="68" t="str">
        <f>'Wettkampf 1'!C11</f>
        <v>Börger I</v>
      </c>
      <c r="D11" s="84">
        <v>0</v>
      </c>
      <c r="E11" s="85"/>
      <c r="F11" s="70">
        <f t="shared" ref="F11:F45" si="0">IF(E11="x","0",D11)</f>
        <v>0</v>
      </c>
      <c r="G11" s="71">
        <f t="shared" ref="G11:G45" si="1">IF(C11=$B$2,F11,0)</f>
        <v>0</v>
      </c>
      <c r="H11" s="71">
        <f t="shared" ref="H11:H45" si="2">(IF(AND($E11="",$C11=$B$2),1,0))</f>
        <v>1</v>
      </c>
      <c r="I11" s="71">
        <f t="shared" ref="I11:I45" si="3">IF($C11=$B$3,F11,0)</f>
        <v>0</v>
      </c>
      <c r="J11" s="71">
        <f t="shared" ref="J11:J45" si="4">(IF(AND($E11="",$C11=$B$3),1,0))</f>
        <v>0</v>
      </c>
      <c r="K11" s="71">
        <f t="shared" ref="K11:K45" si="5">IF($C11=$B$4,F11,0)</f>
        <v>0</v>
      </c>
      <c r="L11" s="71">
        <f t="shared" ref="L11:L45" si="6">(IF(AND($E11="",$C11=$B$4),1,0))</f>
        <v>0</v>
      </c>
      <c r="M11" s="71">
        <f t="shared" ref="M11:M45" si="7">IF($C11=$B$5,F11,0)</f>
        <v>0</v>
      </c>
      <c r="N11" s="71">
        <f t="shared" ref="N11:N45" si="8">(IF(AND($E11="",$C11=$B$5),1,0))</f>
        <v>0</v>
      </c>
      <c r="O11" s="71">
        <f t="shared" ref="O11:O45" si="9">IF($C11=$B$6,F11,0)</f>
        <v>0</v>
      </c>
      <c r="P11" s="71">
        <f t="shared" ref="P11:P45" si="10">(IF(AND($E11="",$C11=$B$6),1,0))</f>
        <v>0</v>
      </c>
      <c r="Q11" s="71">
        <f t="shared" ref="Q11:Q45" si="11">IF($C11=$B$7,F11,0)</f>
        <v>0</v>
      </c>
      <c r="R11" s="71">
        <f t="shared" ref="R11:R45" si="12">(IF(AND($E11="",$C11=$B$7),1,0))</f>
        <v>0</v>
      </c>
      <c r="S11" s="71"/>
      <c r="T11" s="71"/>
      <c r="U11" s="87"/>
      <c r="V11" s="87"/>
      <c r="W11" s="87"/>
      <c r="X11" s="92">
        <f t="shared" ref="X11:X39" si="13">U11+V11+W11</f>
        <v>0</v>
      </c>
      <c r="Y11" s="72">
        <f t="shared" ref="Y11:Y39" si="14">IF(X11=D11,1,0)</f>
        <v>1</v>
      </c>
      <c r="Z11" s="72">
        <f t="shared" ref="Z11:Z39" si="15">IF(X11=0,0,1)</f>
        <v>0</v>
      </c>
      <c r="AA11" s="73" t="str">
        <f t="shared" ref="AA11:AA39" si="16">IF(Y11+Z11=2,"Korrekt","")</f>
        <v/>
      </c>
    </row>
    <row r="12" spans="1:29" ht="12.9" customHeight="1" x14ac:dyDescent="0.3">
      <c r="A12" s="115">
        <v>3</v>
      </c>
      <c r="B12" s="68" t="str">
        <f>'Wettkampf 1'!B12</f>
        <v>Kossenjans Rita</v>
      </c>
      <c r="C12" s="68" t="str">
        <f>'Wettkampf 1'!C12</f>
        <v>Börger I</v>
      </c>
      <c r="D12" s="84">
        <v>0</v>
      </c>
      <c r="E12" s="85"/>
      <c r="F12" s="70">
        <f t="shared" si="0"/>
        <v>0</v>
      </c>
      <c r="G12" s="71">
        <f t="shared" si="1"/>
        <v>0</v>
      </c>
      <c r="H12" s="71">
        <f t="shared" si="2"/>
        <v>1</v>
      </c>
      <c r="I12" s="71">
        <f t="shared" si="3"/>
        <v>0</v>
      </c>
      <c r="J12" s="71">
        <f t="shared" si="4"/>
        <v>0</v>
      </c>
      <c r="K12" s="71">
        <f t="shared" si="5"/>
        <v>0</v>
      </c>
      <c r="L12" s="71">
        <f t="shared" si="6"/>
        <v>0</v>
      </c>
      <c r="M12" s="71">
        <f t="shared" si="7"/>
        <v>0</v>
      </c>
      <c r="N12" s="71">
        <f t="shared" si="8"/>
        <v>0</v>
      </c>
      <c r="O12" s="71">
        <f t="shared" si="9"/>
        <v>0</v>
      </c>
      <c r="P12" s="71">
        <f t="shared" si="10"/>
        <v>0</v>
      </c>
      <c r="Q12" s="71">
        <f t="shared" si="11"/>
        <v>0</v>
      </c>
      <c r="R12" s="71">
        <f t="shared" si="12"/>
        <v>0</v>
      </c>
      <c r="S12" s="71"/>
      <c r="T12" s="71"/>
      <c r="U12" s="87"/>
      <c r="V12" s="87"/>
      <c r="W12" s="87"/>
      <c r="X12" s="92">
        <f t="shared" si="13"/>
        <v>0</v>
      </c>
      <c r="Y12" s="72">
        <f t="shared" si="14"/>
        <v>1</v>
      </c>
      <c r="Z12" s="72">
        <f t="shared" si="15"/>
        <v>0</v>
      </c>
      <c r="AA12" s="73" t="str">
        <f t="shared" si="16"/>
        <v/>
      </c>
    </row>
    <row r="13" spans="1:29" ht="12.9" customHeight="1" x14ac:dyDescent="0.3">
      <c r="A13" s="115">
        <v>4</v>
      </c>
      <c r="B13" s="68" t="str">
        <f>'Wettkampf 1'!B13</f>
        <v>Lammers Eva</v>
      </c>
      <c r="C13" s="68" t="str">
        <f>'Wettkampf 1'!C13</f>
        <v>Börger I</v>
      </c>
      <c r="D13" s="84">
        <v>0</v>
      </c>
      <c r="E13" s="85"/>
      <c r="F13" s="70">
        <f t="shared" si="0"/>
        <v>0</v>
      </c>
      <c r="G13" s="71">
        <f t="shared" si="1"/>
        <v>0</v>
      </c>
      <c r="H13" s="71">
        <f t="shared" si="2"/>
        <v>1</v>
      </c>
      <c r="I13" s="71">
        <f t="shared" si="3"/>
        <v>0</v>
      </c>
      <c r="J13" s="71">
        <f t="shared" si="4"/>
        <v>0</v>
      </c>
      <c r="K13" s="71">
        <f t="shared" si="5"/>
        <v>0</v>
      </c>
      <c r="L13" s="71">
        <f t="shared" si="6"/>
        <v>0</v>
      </c>
      <c r="M13" s="71">
        <f t="shared" si="7"/>
        <v>0</v>
      </c>
      <c r="N13" s="71">
        <f t="shared" si="8"/>
        <v>0</v>
      </c>
      <c r="O13" s="71">
        <f t="shared" si="9"/>
        <v>0</v>
      </c>
      <c r="P13" s="71">
        <f t="shared" si="10"/>
        <v>0</v>
      </c>
      <c r="Q13" s="71">
        <f t="shared" si="11"/>
        <v>0</v>
      </c>
      <c r="R13" s="71">
        <f t="shared" si="12"/>
        <v>0</v>
      </c>
      <c r="S13" s="71"/>
      <c r="T13" s="71"/>
      <c r="U13" s="87"/>
      <c r="V13" s="87"/>
      <c r="W13" s="87"/>
      <c r="X13" s="92">
        <f t="shared" si="13"/>
        <v>0</v>
      </c>
      <c r="Y13" s="72">
        <f t="shared" si="14"/>
        <v>1</v>
      </c>
      <c r="Z13" s="72">
        <f t="shared" si="15"/>
        <v>0</v>
      </c>
      <c r="AA13" s="73" t="str">
        <f t="shared" si="16"/>
        <v/>
      </c>
    </row>
    <row r="14" spans="1:29" ht="12.9" customHeight="1" x14ac:dyDescent="0.3">
      <c r="A14" s="115">
        <v>5</v>
      </c>
      <c r="B14" s="68" t="str">
        <f>'Wettkampf 1'!B14</f>
        <v>Korten Monika</v>
      </c>
      <c r="C14" s="68" t="str">
        <f>'Wettkampf 1'!C14</f>
        <v>Börger I</v>
      </c>
      <c r="D14" s="84">
        <v>0</v>
      </c>
      <c r="E14" s="85" t="s">
        <v>39</v>
      </c>
      <c r="F14" s="70" t="str">
        <f t="shared" si="0"/>
        <v>0</v>
      </c>
      <c r="G14" s="71" t="str">
        <f t="shared" si="1"/>
        <v>0</v>
      </c>
      <c r="H14" s="71">
        <f t="shared" si="2"/>
        <v>0</v>
      </c>
      <c r="I14" s="71">
        <f t="shared" si="3"/>
        <v>0</v>
      </c>
      <c r="J14" s="71">
        <f t="shared" si="4"/>
        <v>0</v>
      </c>
      <c r="K14" s="71">
        <f t="shared" si="5"/>
        <v>0</v>
      </c>
      <c r="L14" s="71">
        <f t="shared" si="6"/>
        <v>0</v>
      </c>
      <c r="M14" s="71">
        <f t="shared" si="7"/>
        <v>0</v>
      </c>
      <c r="N14" s="71">
        <f t="shared" si="8"/>
        <v>0</v>
      </c>
      <c r="O14" s="71">
        <f t="shared" si="9"/>
        <v>0</v>
      </c>
      <c r="P14" s="71">
        <f t="shared" si="10"/>
        <v>0</v>
      </c>
      <c r="Q14" s="71">
        <f t="shared" si="11"/>
        <v>0</v>
      </c>
      <c r="R14" s="71">
        <f t="shared" si="12"/>
        <v>0</v>
      </c>
      <c r="S14" s="71"/>
      <c r="T14" s="71"/>
      <c r="U14" s="87"/>
      <c r="V14" s="87"/>
      <c r="W14" s="87"/>
      <c r="X14" s="92">
        <f t="shared" si="13"/>
        <v>0</v>
      </c>
      <c r="Y14" s="72">
        <f t="shared" si="14"/>
        <v>1</v>
      </c>
      <c r="Z14" s="72">
        <f t="shared" si="15"/>
        <v>0</v>
      </c>
      <c r="AA14" s="73" t="str">
        <f t="shared" si="16"/>
        <v/>
      </c>
    </row>
    <row r="15" spans="1:29" ht="12.9" customHeight="1" x14ac:dyDescent="0.3">
      <c r="A15" s="115">
        <v>6</v>
      </c>
      <c r="B15" s="68" t="str">
        <f>'Wettkampf 1'!B15</f>
        <v>Hackmann Irmgard</v>
      </c>
      <c r="C15" s="68" t="str">
        <f>'Wettkampf 1'!C15</f>
        <v>Lorup I</v>
      </c>
      <c r="D15" s="84">
        <v>0</v>
      </c>
      <c r="E15" s="85" t="s">
        <v>39</v>
      </c>
      <c r="F15" s="70" t="str">
        <f t="shared" si="0"/>
        <v>0</v>
      </c>
      <c r="G15" s="71">
        <f t="shared" si="1"/>
        <v>0</v>
      </c>
      <c r="H15" s="71">
        <f t="shared" si="2"/>
        <v>0</v>
      </c>
      <c r="I15" s="71" t="str">
        <f t="shared" si="3"/>
        <v>0</v>
      </c>
      <c r="J15" s="71">
        <f t="shared" si="4"/>
        <v>0</v>
      </c>
      <c r="K15" s="71">
        <f t="shared" si="5"/>
        <v>0</v>
      </c>
      <c r="L15" s="71">
        <f t="shared" si="6"/>
        <v>0</v>
      </c>
      <c r="M15" s="71">
        <f t="shared" si="7"/>
        <v>0</v>
      </c>
      <c r="N15" s="71">
        <f t="shared" si="8"/>
        <v>0</v>
      </c>
      <c r="O15" s="71">
        <f t="shared" si="9"/>
        <v>0</v>
      </c>
      <c r="P15" s="71">
        <f t="shared" si="10"/>
        <v>0</v>
      </c>
      <c r="Q15" s="71">
        <f t="shared" si="11"/>
        <v>0</v>
      </c>
      <c r="R15" s="71">
        <f t="shared" si="12"/>
        <v>0</v>
      </c>
      <c r="S15" s="71"/>
      <c r="T15" s="71"/>
      <c r="U15" s="87"/>
      <c r="V15" s="87"/>
      <c r="W15" s="87"/>
      <c r="X15" s="92">
        <f t="shared" si="13"/>
        <v>0</v>
      </c>
      <c r="Y15" s="72">
        <f t="shared" si="14"/>
        <v>1</v>
      </c>
      <c r="Z15" s="72">
        <f t="shared" si="15"/>
        <v>0</v>
      </c>
      <c r="AA15" s="73" t="str">
        <f t="shared" si="16"/>
        <v/>
      </c>
    </row>
    <row r="16" spans="1:29" ht="12.9" customHeight="1" x14ac:dyDescent="0.3">
      <c r="A16" s="115">
        <v>7</v>
      </c>
      <c r="B16" s="68" t="str">
        <f>'Wettkampf 1'!B16</f>
        <v>Gerdes Angela</v>
      </c>
      <c r="C16" s="68" t="str">
        <f>'Wettkampf 1'!C16</f>
        <v>Lorup I</v>
      </c>
      <c r="D16" s="84">
        <v>0</v>
      </c>
      <c r="E16" s="85"/>
      <c r="F16" s="70">
        <f t="shared" si="0"/>
        <v>0</v>
      </c>
      <c r="G16" s="71">
        <f t="shared" si="1"/>
        <v>0</v>
      </c>
      <c r="H16" s="71">
        <f t="shared" si="2"/>
        <v>0</v>
      </c>
      <c r="I16" s="71">
        <f t="shared" si="3"/>
        <v>0</v>
      </c>
      <c r="J16" s="71">
        <f t="shared" si="4"/>
        <v>1</v>
      </c>
      <c r="K16" s="71">
        <f t="shared" si="5"/>
        <v>0</v>
      </c>
      <c r="L16" s="71">
        <f t="shared" si="6"/>
        <v>0</v>
      </c>
      <c r="M16" s="71">
        <f t="shared" si="7"/>
        <v>0</v>
      </c>
      <c r="N16" s="71">
        <f t="shared" si="8"/>
        <v>0</v>
      </c>
      <c r="O16" s="71">
        <f t="shared" si="9"/>
        <v>0</v>
      </c>
      <c r="P16" s="71">
        <f t="shared" si="10"/>
        <v>0</v>
      </c>
      <c r="Q16" s="71">
        <f t="shared" si="11"/>
        <v>0</v>
      </c>
      <c r="R16" s="71">
        <f t="shared" si="12"/>
        <v>0</v>
      </c>
      <c r="S16" s="71"/>
      <c r="T16" s="71"/>
      <c r="U16" s="87"/>
      <c r="V16" s="87"/>
      <c r="W16" s="87"/>
      <c r="X16" s="92">
        <f t="shared" si="13"/>
        <v>0</v>
      </c>
      <c r="Y16" s="72">
        <f t="shared" si="14"/>
        <v>1</v>
      </c>
      <c r="Z16" s="72">
        <f t="shared" si="15"/>
        <v>0</v>
      </c>
      <c r="AA16" s="73" t="str">
        <f t="shared" si="16"/>
        <v/>
      </c>
    </row>
    <row r="17" spans="1:27" ht="12.9" customHeight="1" x14ac:dyDescent="0.3">
      <c r="A17" s="115">
        <v>8</v>
      </c>
      <c r="B17" s="68" t="str">
        <f>'Wettkampf 1'!B17</f>
        <v>Lindemann Helga</v>
      </c>
      <c r="C17" s="68" t="str">
        <f>'Wettkampf 1'!C17</f>
        <v>Lorup I</v>
      </c>
      <c r="D17" s="84">
        <v>0</v>
      </c>
      <c r="E17" s="85"/>
      <c r="F17" s="70">
        <f t="shared" si="0"/>
        <v>0</v>
      </c>
      <c r="G17" s="71">
        <f t="shared" si="1"/>
        <v>0</v>
      </c>
      <c r="H17" s="71">
        <f t="shared" si="2"/>
        <v>0</v>
      </c>
      <c r="I17" s="71">
        <f t="shared" si="3"/>
        <v>0</v>
      </c>
      <c r="J17" s="71">
        <f t="shared" si="4"/>
        <v>1</v>
      </c>
      <c r="K17" s="71">
        <f t="shared" si="5"/>
        <v>0</v>
      </c>
      <c r="L17" s="71">
        <f t="shared" si="6"/>
        <v>0</v>
      </c>
      <c r="M17" s="71">
        <f t="shared" si="7"/>
        <v>0</v>
      </c>
      <c r="N17" s="71">
        <f t="shared" si="8"/>
        <v>0</v>
      </c>
      <c r="O17" s="71">
        <f t="shared" si="9"/>
        <v>0</v>
      </c>
      <c r="P17" s="71">
        <f t="shared" si="10"/>
        <v>0</v>
      </c>
      <c r="Q17" s="71">
        <f t="shared" si="11"/>
        <v>0</v>
      </c>
      <c r="R17" s="71">
        <f t="shared" si="12"/>
        <v>0</v>
      </c>
      <c r="S17" s="71"/>
      <c r="T17" s="71"/>
      <c r="U17" s="87"/>
      <c r="V17" s="87"/>
      <c r="W17" s="87"/>
      <c r="X17" s="92">
        <f t="shared" si="13"/>
        <v>0</v>
      </c>
      <c r="Y17" s="72">
        <f t="shared" si="14"/>
        <v>1</v>
      </c>
      <c r="Z17" s="72">
        <f t="shared" si="15"/>
        <v>0</v>
      </c>
      <c r="AA17" s="73" t="str">
        <f t="shared" si="16"/>
        <v/>
      </c>
    </row>
    <row r="18" spans="1:27" ht="12.9" customHeight="1" x14ac:dyDescent="0.3">
      <c r="A18" s="115">
        <v>9</v>
      </c>
      <c r="B18" s="68" t="str">
        <f>'Wettkampf 1'!B18</f>
        <v>Hüntelmann Agnes</v>
      </c>
      <c r="C18" s="68" t="str">
        <f>'Wettkampf 1'!C18</f>
        <v>Lahn I</v>
      </c>
      <c r="D18" s="84">
        <v>0</v>
      </c>
      <c r="E18" s="85"/>
      <c r="F18" s="70">
        <f t="shared" si="0"/>
        <v>0</v>
      </c>
      <c r="G18" s="71">
        <f t="shared" si="1"/>
        <v>0</v>
      </c>
      <c r="H18" s="71">
        <f t="shared" si="2"/>
        <v>0</v>
      </c>
      <c r="I18" s="71">
        <f t="shared" si="3"/>
        <v>0</v>
      </c>
      <c r="J18" s="71">
        <f t="shared" si="4"/>
        <v>0</v>
      </c>
      <c r="K18" s="71">
        <f t="shared" si="5"/>
        <v>0</v>
      </c>
      <c r="L18" s="71">
        <f t="shared" si="6"/>
        <v>1</v>
      </c>
      <c r="M18" s="71">
        <f t="shared" si="7"/>
        <v>0</v>
      </c>
      <c r="N18" s="71">
        <f t="shared" si="8"/>
        <v>0</v>
      </c>
      <c r="O18" s="71">
        <f t="shared" si="9"/>
        <v>0</v>
      </c>
      <c r="P18" s="71">
        <f t="shared" si="10"/>
        <v>0</v>
      </c>
      <c r="Q18" s="71">
        <f t="shared" si="11"/>
        <v>0</v>
      </c>
      <c r="R18" s="71">
        <f t="shared" si="12"/>
        <v>0</v>
      </c>
      <c r="S18" s="71"/>
      <c r="T18" s="71"/>
      <c r="U18" s="87"/>
      <c r="V18" s="87"/>
      <c r="W18" s="87"/>
      <c r="X18" s="92">
        <f t="shared" si="13"/>
        <v>0</v>
      </c>
      <c r="Y18" s="72">
        <f t="shared" si="14"/>
        <v>1</v>
      </c>
      <c r="Z18" s="72">
        <f t="shared" si="15"/>
        <v>0</v>
      </c>
      <c r="AA18" s="73" t="str">
        <f t="shared" si="16"/>
        <v/>
      </c>
    </row>
    <row r="19" spans="1:27" ht="12.9" customHeight="1" x14ac:dyDescent="0.3">
      <c r="A19" s="115">
        <v>10</v>
      </c>
      <c r="B19" s="68" t="str">
        <f>'Wettkampf 1'!B19</f>
        <v>Benten Waltraud</v>
      </c>
      <c r="C19" s="68" t="str">
        <f>'Wettkampf 1'!C19</f>
        <v>Lahn I</v>
      </c>
      <c r="D19" s="84">
        <v>0</v>
      </c>
      <c r="E19" s="85"/>
      <c r="F19" s="70">
        <f t="shared" si="0"/>
        <v>0</v>
      </c>
      <c r="G19" s="71">
        <f t="shared" si="1"/>
        <v>0</v>
      </c>
      <c r="H19" s="71">
        <f t="shared" si="2"/>
        <v>0</v>
      </c>
      <c r="I19" s="71">
        <f t="shared" si="3"/>
        <v>0</v>
      </c>
      <c r="J19" s="71">
        <f t="shared" si="4"/>
        <v>0</v>
      </c>
      <c r="K19" s="71">
        <f t="shared" si="5"/>
        <v>0</v>
      </c>
      <c r="L19" s="71">
        <f t="shared" si="6"/>
        <v>1</v>
      </c>
      <c r="M19" s="71">
        <f t="shared" si="7"/>
        <v>0</v>
      </c>
      <c r="N19" s="71">
        <f t="shared" si="8"/>
        <v>0</v>
      </c>
      <c r="O19" s="71">
        <f t="shared" si="9"/>
        <v>0</v>
      </c>
      <c r="P19" s="71">
        <f t="shared" si="10"/>
        <v>0</v>
      </c>
      <c r="Q19" s="71">
        <f t="shared" si="11"/>
        <v>0</v>
      </c>
      <c r="R19" s="71">
        <f t="shared" si="12"/>
        <v>0</v>
      </c>
      <c r="S19" s="71"/>
      <c r="T19" s="71"/>
      <c r="U19" s="87"/>
      <c r="V19" s="87"/>
      <c r="W19" s="87"/>
      <c r="X19" s="92">
        <f t="shared" si="13"/>
        <v>0</v>
      </c>
      <c r="Y19" s="72">
        <f t="shared" si="14"/>
        <v>1</v>
      </c>
      <c r="Z19" s="72">
        <f t="shared" si="15"/>
        <v>0</v>
      </c>
      <c r="AA19" s="73" t="str">
        <f t="shared" si="16"/>
        <v/>
      </c>
    </row>
    <row r="20" spans="1:27" ht="12.9" customHeight="1" x14ac:dyDescent="0.3">
      <c r="A20" s="115">
        <v>11</v>
      </c>
      <c r="B20" s="68" t="str">
        <f>'Wettkampf 1'!B20</f>
        <v>Bröker Karin</v>
      </c>
      <c r="C20" s="68" t="str">
        <f>'Wettkampf 1'!C20</f>
        <v>Lahn I</v>
      </c>
      <c r="D20" s="84">
        <v>0</v>
      </c>
      <c r="E20" s="85" t="s">
        <v>39</v>
      </c>
      <c r="F20" s="70" t="str">
        <f t="shared" si="0"/>
        <v>0</v>
      </c>
      <c r="G20" s="71">
        <f t="shared" si="1"/>
        <v>0</v>
      </c>
      <c r="H20" s="71">
        <f t="shared" si="2"/>
        <v>0</v>
      </c>
      <c r="I20" s="71">
        <f t="shared" si="3"/>
        <v>0</v>
      </c>
      <c r="J20" s="71">
        <f t="shared" si="4"/>
        <v>0</v>
      </c>
      <c r="K20" s="71" t="str">
        <f t="shared" si="5"/>
        <v>0</v>
      </c>
      <c r="L20" s="71">
        <f t="shared" si="6"/>
        <v>0</v>
      </c>
      <c r="M20" s="71">
        <f t="shared" si="7"/>
        <v>0</v>
      </c>
      <c r="N20" s="71">
        <f t="shared" si="8"/>
        <v>0</v>
      </c>
      <c r="O20" s="71">
        <f t="shared" si="9"/>
        <v>0</v>
      </c>
      <c r="P20" s="71">
        <f t="shared" si="10"/>
        <v>0</v>
      </c>
      <c r="Q20" s="71">
        <f t="shared" si="11"/>
        <v>0</v>
      </c>
      <c r="R20" s="71">
        <f t="shared" si="12"/>
        <v>0</v>
      </c>
      <c r="S20" s="71"/>
      <c r="T20" s="71"/>
      <c r="U20" s="87"/>
      <c r="V20" s="87"/>
      <c r="W20" s="87"/>
      <c r="X20" s="92">
        <f t="shared" si="13"/>
        <v>0</v>
      </c>
      <c r="Y20" s="72">
        <f t="shared" si="14"/>
        <v>1</v>
      </c>
      <c r="Z20" s="72">
        <f t="shared" si="15"/>
        <v>0</v>
      </c>
      <c r="AA20" s="73" t="str">
        <f t="shared" si="16"/>
        <v/>
      </c>
    </row>
    <row r="21" spans="1:27" ht="12.9" customHeight="1" x14ac:dyDescent="0.3">
      <c r="A21" s="115">
        <v>12</v>
      </c>
      <c r="B21" s="68" t="str">
        <f>'Wettkampf 1'!B21</f>
        <v>Thyen Kerstin</v>
      </c>
      <c r="C21" s="68" t="str">
        <f>'Wettkampf 1'!C21</f>
        <v>Lahn I</v>
      </c>
      <c r="D21" s="84">
        <v>0</v>
      </c>
      <c r="E21" s="85" t="s">
        <v>39</v>
      </c>
      <c r="F21" s="70" t="str">
        <f t="shared" si="0"/>
        <v>0</v>
      </c>
      <c r="G21" s="71">
        <f t="shared" si="1"/>
        <v>0</v>
      </c>
      <c r="H21" s="71">
        <f t="shared" si="2"/>
        <v>0</v>
      </c>
      <c r="I21" s="71">
        <f t="shared" si="3"/>
        <v>0</v>
      </c>
      <c r="J21" s="71">
        <f t="shared" si="4"/>
        <v>0</v>
      </c>
      <c r="K21" s="71" t="str">
        <f t="shared" si="5"/>
        <v>0</v>
      </c>
      <c r="L21" s="71">
        <f t="shared" si="6"/>
        <v>0</v>
      </c>
      <c r="M21" s="71">
        <f t="shared" si="7"/>
        <v>0</v>
      </c>
      <c r="N21" s="71">
        <f t="shared" si="8"/>
        <v>0</v>
      </c>
      <c r="O21" s="71">
        <f t="shared" si="9"/>
        <v>0</v>
      </c>
      <c r="P21" s="71">
        <f t="shared" si="10"/>
        <v>0</v>
      </c>
      <c r="Q21" s="71">
        <f t="shared" si="11"/>
        <v>0</v>
      </c>
      <c r="R21" s="71">
        <f t="shared" si="12"/>
        <v>0</v>
      </c>
      <c r="S21" s="71"/>
      <c r="T21" s="71"/>
      <c r="U21" s="87"/>
      <c r="V21" s="87"/>
      <c r="W21" s="87"/>
      <c r="X21" s="92">
        <f t="shared" si="13"/>
        <v>0</v>
      </c>
      <c r="Y21" s="72">
        <f t="shared" si="14"/>
        <v>1</v>
      </c>
      <c r="Z21" s="72">
        <f t="shared" si="15"/>
        <v>0</v>
      </c>
      <c r="AA21" s="73" t="str">
        <f t="shared" si="16"/>
        <v/>
      </c>
    </row>
    <row r="22" spans="1:27" ht="12.9" customHeight="1" x14ac:dyDescent="0.3">
      <c r="A22" s="115">
        <v>13</v>
      </c>
      <c r="B22" s="68" t="str">
        <f>'Wettkampf 1'!B22</f>
        <v>Rehorst Marita</v>
      </c>
      <c r="C22" s="68" t="str">
        <f>'Wettkampf 1'!C22</f>
        <v>Werlte II</v>
      </c>
      <c r="D22" s="84">
        <v>0</v>
      </c>
      <c r="E22" s="85"/>
      <c r="F22" s="70">
        <f t="shared" si="0"/>
        <v>0</v>
      </c>
      <c r="G22" s="71">
        <f t="shared" si="1"/>
        <v>0</v>
      </c>
      <c r="H22" s="71">
        <f t="shared" si="2"/>
        <v>0</v>
      </c>
      <c r="I22" s="71">
        <f t="shared" si="3"/>
        <v>0</v>
      </c>
      <c r="J22" s="71">
        <f t="shared" si="4"/>
        <v>0</v>
      </c>
      <c r="K22" s="71">
        <f t="shared" si="5"/>
        <v>0</v>
      </c>
      <c r="L22" s="71">
        <f t="shared" si="6"/>
        <v>0</v>
      </c>
      <c r="M22" s="71">
        <f t="shared" si="7"/>
        <v>0</v>
      </c>
      <c r="N22" s="71">
        <f t="shared" si="8"/>
        <v>1</v>
      </c>
      <c r="O22" s="71">
        <f t="shared" si="9"/>
        <v>0</v>
      </c>
      <c r="P22" s="71">
        <f t="shared" si="10"/>
        <v>0</v>
      </c>
      <c r="Q22" s="71">
        <f t="shared" si="11"/>
        <v>0</v>
      </c>
      <c r="R22" s="71">
        <f t="shared" si="12"/>
        <v>0</v>
      </c>
      <c r="S22" s="71"/>
      <c r="T22" s="71"/>
      <c r="U22" s="87"/>
      <c r="V22" s="87"/>
      <c r="W22" s="87"/>
      <c r="X22" s="92">
        <f t="shared" si="13"/>
        <v>0</v>
      </c>
      <c r="Y22" s="72">
        <f t="shared" si="14"/>
        <v>1</v>
      </c>
      <c r="Z22" s="72">
        <f t="shared" si="15"/>
        <v>0</v>
      </c>
      <c r="AA22" s="73" t="str">
        <f t="shared" si="16"/>
        <v/>
      </c>
    </row>
    <row r="23" spans="1:27" ht="12.9" customHeight="1" x14ac:dyDescent="0.3">
      <c r="A23" s="115">
        <v>14</v>
      </c>
      <c r="B23" s="68" t="str">
        <f>'Wettkampf 1'!B23</f>
        <v>Deitermann Erika</v>
      </c>
      <c r="C23" s="68" t="str">
        <f>'Wettkampf 1'!C23</f>
        <v>Werlte II</v>
      </c>
      <c r="D23" s="84">
        <v>0</v>
      </c>
      <c r="E23" s="85"/>
      <c r="F23" s="70">
        <f t="shared" si="0"/>
        <v>0</v>
      </c>
      <c r="G23" s="71">
        <f t="shared" si="1"/>
        <v>0</v>
      </c>
      <c r="H23" s="71">
        <f t="shared" si="2"/>
        <v>0</v>
      </c>
      <c r="I23" s="71">
        <f t="shared" si="3"/>
        <v>0</v>
      </c>
      <c r="J23" s="71">
        <f t="shared" si="4"/>
        <v>0</v>
      </c>
      <c r="K23" s="71">
        <f t="shared" si="5"/>
        <v>0</v>
      </c>
      <c r="L23" s="71">
        <f t="shared" si="6"/>
        <v>0</v>
      </c>
      <c r="M23" s="71">
        <f t="shared" si="7"/>
        <v>0</v>
      </c>
      <c r="N23" s="71">
        <f t="shared" si="8"/>
        <v>1</v>
      </c>
      <c r="O23" s="71">
        <f t="shared" si="9"/>
        <v>0</v>
      </c>
      <c r="P23" s="71">
        <f t="shared" si="10"/>
        <v>0</v>
      </c>
      <c r="Q23" s="71">
        <f t="shared" si="11"/>
        <v>0</v>
      </c>
      <c r="R23" s="71">
        <f t="shared" si="12"/>
        <v>0</v>
      </c>
      <c r="S23" s="71"/>
      <c r="T23" s="71"/>
      <c r="U23" s="87"/>
      <c r="V23" s="87"/>
      <c r="W23" s="87"/>
      <c r="X23" s="92">
        <f t="shared" si="13"/>
        <v>0</v>
      </c>
      <c r="Y23" s="72">
        <f t="shared" si="14"/>
        <v>1</v>
      </c>
      <c r="Z23" s="72">
        <f t="shared" si="15"/>
        <v>0</v>
      </c>
      <c r="AA23" s="73" t="str">
        <f t="shared" si="16"/>
        <v/>
      </c>
    </row>
    <row r="24" spans="1:27" ht="12.9" customHeight="1" x14ac:dyDescent="0.3">
      <c r="A24" s="115">
        <v>15</v>
      </c>
      <c r="B24" s="68" t="str">
        <f>'Wettkampf 1'!B24</f>
        <v>Kensinger Elvira</v>
      </c>
      <c r="C24" s="68" t="str">
        <f>'Wettkampf 1'!C24</f>
        <v>Werlte II</v>
      </c>
      <c r="D24" s="84">
        <v>0</v>
      </c>
      <c r="E24" s="85"/>
      <c r="F24" s="70">
        <f t="shared" si="0"/>
        <v>0</v>
      </c>
      <c r="G24" s="71">
        <f t="shared" si="1"/>
        <v>0</v>
      </c>
      <c r="H24" s="71">
        <f t="shared" si="2"/>
        <v>0</v>
      </c>
      <c r="I24" s="71">
        <f t="shared" si="3"/>
        <v>0</v>
      </c>
      <c r="J24" s="71">
        <f t="shared" si="4"/>
        <v>0</v>
      </c>
      <c r="K24" s="71">
        <f t="shared" si="5"/>
        <v>0</v>
      </c>
      <c r="L24" s="71">
        <f t="shared" si="6"/>
        <v>0</v>
      </c>
      <c r="M24" s="71">
        <f t="shared" si="7"/>
        <v>0</v>
      </c>
      <c r="N24" s="71">
        <f t="shared" si="8"/>
        <v>1</v>
      </c>
      <c r="O24" s="71">
        <f t="shared" si="9"/>
        <v>0</v>
      </c>
      <c r="P24" s="71">
        <f t="shared" si="10"/>
        <v>0</v>
      </c>
      <c r="Q24" s="71">
        <f t="shared" si="11"/>
        <v>0</v>
      </c>
      <c r="R24" s="71">
        <f t="shared" si="12"/>
        <v>0</v>
      </c>
      <c r="S24" s="71"/>
      <c r="T24" s="71"/>
      <c r="U24" s="87"/>
      <c r="V24" s="87"/>
      <c r="W24" s="87"/>
      <c r="X24" s="92">
        <f t="shared" si="13"/>
        <v>0</v>
      </c>
      <c r="Y24" s="72">
        <f t="shared" si="14"/>
        <v>1</v>
      </c>
      <c r="Z24" s="72">
        <f t="shared" si="15"/>
        <v>0</v>
      </c>
      <c r="AA24" s="73" t="str">
        <f t="shared" si="16"/>
        <v/>
      </c>
    </row>
    <row r="25" spans="1:27" ht="12.9" customHeight="1" x14ac:dyDescent="0.3">
      <c r="A25" s="115">
        <v>16</v>
      </c>
      <c r="B25" s="68" t="str">
        <f>'Wettkampf 1'!B25</f>
        <v>Freitag Silvia</v>
      </c>
      <c r="C25" s="68" t="str">
        <f>'Wettkampf 1'!C25</f>
        <v>Werlte II</v>
      </c>
      <c r="D25" s="84">
        <v>0</v>
      </c>
      <c r="E25" s="85"/>
      <c r="F25" s="70">
        <f t="shared" si="0"/>
        <v>0</v>
      </c>
      <c r="G25" s="71">
        <f t="shared" si="1"/>
        <v>0</v>
      </c>
      <c r="H25" s="71">
        <f t="shared" si="2"/>
        <v>0</v>
      </c>
      <c r="I25" s="71">
        <f t="shared" si="3"/>
        <v>0</v>
      </c>
      <c r="J25" s="71">
        <f t="shared" si="4"/>
        <v>0</v>
      </c>
      <c r="K25" s="71">
        <f t="shared" si="5"/>
        <v>0</v>
      </c>
      <c r="L25" s="71">
        <f t="shared" si="6"/>
        <v>0</v>
      </c>
      <c r="M25" s="71">
        <f t="shared" si="7"/>
        <v>0</v>
      </c>
      <c r="N25" s="71">
        <f t="shared" si="8"/>
        <v>1</v>
      </c>
      <c r="O25" s="71">
        <f t="shared" si="9"/>
        <v>0</v>
      </c>
      <c r="P25" s="71">
        <f t="shared" si="10"/>
        <v>0</v>
      </c>
      <c r="Q25" s="71">
        <f t="shared" si="11"/>
        <v>0</v>
      </c>
      <c r="R25" s="71">
        <f t="shared" si="12"/>
        <v>0</v>
      </c>
      <c r="S25" s="71"/>
      <c r="T25" s="71"/>
      <c r="U25" s="87"/>
      <c r="V25" s="87"/>
      <c r="W25" s="87"/>
      <c r="X25" s="92">
        <f t="shared" si="13"/>
        <v>0</v>
      </c>
      <c r="Y25" s="72">
        <f t="shared" si="14"/>
        <v>1</v>
      </c>
      <c r="Z25" s="72">
        <f t="shared" si="15"/>
        <v>0</v>
      </c>
      <c r="AA25" s="73" t="str">
        <f t="shared" si="16"/>
        <v/>
      </c>
    </row>
    <row r="26" spans="1:27" ht="12.9" customHeight="1" x14ac:dyDescent="0.3">
      <c r="A26" s="115">
        <v>17</v>
      </c>
      <c r="B26" s="68" t="str">
        <f>'Wettkampf 1'!B26</f>
        <v>Büter Maria</v>
      </c>
      <c r="C26" s="68" t="str">
        <f>'Wettkampf 1'!C26</f>
        <v>Werlte II</v>
      </c>
      <c r="D26" s="84">
        <v>0</v>
      </c>
      <c r="E26" s="85" t="s">
        <v>39</v>
      </c>
      <c r="F26" s="70" t="str">
        <f t="shared" si="0"/>
        <v>0</v>
      </c>
      <c r="G26" s="71">
        <f t="shared" si="1"/>
        <v>0</v>
      </c>
      <c r="H26" s="71">
        <f t="shared" si="2"/>
        <v>0</v>
      </c>
      <c r="I26" s="71">
        <f t="shared" si="3"/>
        <v>0</v>
      </c>
      <c r="J26" s="71">
        <f t="shared" si="4"/>
        <v>0</v>
      </c>
      <c r="K26" s="71">
        <f t="shared" si="5"/>
        <v>0</v>
      </c>
      <c r="L26" s="71">
        <f t="shared" si="6"/>
        <v>0</v>
      </c>
      <c r="M26" s="71" t="str">
        <f t="shared" si="7"/>
        <v>0</v>
      </c>
      <c r="N26" s="71">
        <f t="shared" si="8"/>
        <v>0</v>
      </c>
      <c r="O26" s="71">
        <f t="shared" si="9"/>
        <v>0</v>
      </c>
      <c r="P26" s="71">
        <f t="shared" si="10"/>
        <v>0</v>
      </c>
      <c r="Q26" s="71">
        <f t="shared" si="11"/>
        <v>0</v>
      </c>
      <c r="R26" s="71">
        <f t="shared" si="12"/>
        <v>0</v>
      </c>
      <c r="S26" s="71"/>
      <c r="T26" s="71"/>
      <c r="U26" s="87"/>
      <c r="V26" s="87"/>
      <c r="W26" s="87"/>
      <c r="X26" s="92">
        <f t="shared" si="13"/>
        <v>0</v>
      </c>
      <c r="Y26" s="72">
        <f t="shared" si="14"/>
        <v>1</v>
      </c>
      <c r="Z26" s="72">
        <f t="shared" si="15"/>
        <v>0</v>
      </c>
      <c r="AA26" s="73" t="str">
        <f t="shared" si="16"/>
        <v/>
      </c>
    </row>
    <row r="27" spans="1:27" ht="12.9" customHeight="1" x14ac:dyDescent="0.3">
      <c r="A27" s="115">
        <v>18</v>
      </c>
      <c r="B27" s="68" t="str">
        <f>'Wettkampf 1'!B27</f>
        <v>Grote Annelen</v>
      </c>
      <c r="C27" s="68" t="str">
        <f>'Wettkampf 1'!C27</f>
        <v>Neubörger I</v>
      </c>
      <c r="D27" s="84">
        <v>0</v>
      </c>
      <c r="E27" s="85" t="s">
        <v>39</v>
      </c>
      <c r="F27" s="70" t="str">
        <f t="shared" si="0"/>
        <v>0</v>
      </c>
      <c r="G27" s="71">
        <f t="shared" si="1"/>
        <v>0</v>
      </c>
      <c r="H27" s="71">
        <f t="shared" si="2"/>
        <v>0</v>
      </c>
      <c r="I27" s="71">
        <f t="shared" si="3"/>
        <v>0</v>
      </c>
      <c r="J27" s="71">
        <f t="shared" si="4"/>
        <v>0</v>
      </c>
      <c r="K27" s="71">
        <f t="shared" si="5"/>
        <v>0</v>
      </c>
      <c r="L27" s="71">
        <f t="shared" si="6"/>
        <v>0</v>
      </c>
      <c r="M27" s="71">
        <f t="shared" si="7"/>
        <v>0</v>
      </c>
      <c r="N27" s="71">
        <f t="shared" si="8"/>
        <v>0</v>
      </c>
      <c r="O27" s="71" t="str">
        <f t="shared" si="9"/>
        <v>0</v>
      </c>
      <c r="P27" s="71">
        <f t="shared" si="10"/>
        <v>0</v>
      </c>
      <c r="Q27" s="71">
        <f t="shared" si="11"/>
        <v>0</v>
      </c>
      <c r="R27" s="71">
        <f t="shared" si="12"/>
        <v>0</v>
      </c>
      <c r="S27" s="71"/>
      <c r="T27" s="71"/>
      <c r="U27" s="87"/>
      <c r="V27" s="87"/>
      <c r="W27" s="87"/>
      <c r="X27" s="92">
        <f t="shared" si="13"/>
        <v>0</v>
      </c>
      <c r="Y27" s="72">
        <f t="shared" si="14"/>
        <v>1</v>
      </c>
      <c r="Z27" s="72">
        <f t="shared" si="15"/>
        <v>0</v>
      </c>
      <c r="AA27" s="73" t="str">
        <f t="shared" si="16"/>
        <v/>
      </c>
    </row>
    <row r="28" spans="1:27" ht="12.9" customHeight="1" x14ac:dyDescent="0.3">
      <c r="A28" s="115">
        <v>19</v>
      </c>
      <c r="B28" s="68" t="str">
        <f>'Wettkampf 1'!B28</f>
        <v>Runde Heike</v>
      </c>
      <c r="C28" s="68" t="str">
        <f>'Wettkampf 1'!C28</f>
        <v>Neubörger I</v>
      </c>
      <c r="D28" s="84">
        <v>0</v>
      </c>
      <c r="E28" s="85"/>
      <c r="F28" s="70">
        <f t="shared" si="0"/>
        <v>0</v>
      </c>
      <c r="G28" s="71">
        <f t="shared" si="1"/>
        <v>0</v>
      </c>
      <c r="H28" s="71">
        <f t="shared" si="2"/>
        <v>0</v>
      </c>
      <c r="I28" s="71">
        <f t="shared" si="3"/>
        <v>0</v>
      </c>
      <c r="J28" s="71">
        <f t="shared" si="4"/>
        <v>0</v>
      </c>
      <c r="K28" s="71">
        <f t="shared" si="5"/>
        <v>0</v>
      </c>
      <c r="L28" s="71">
        <f t="shared" si="6"/>
        <v>0</v>
      </c>
      <c r="M28" s="71">
        <f t="shared" si="7"/>
        <v>0</v>
      </c>
      <c r="N28" s="71">
        <f t="shared" si="8"/>
        <v>0</v>
      </c>
      <c r="O28" s="71">
        <f t="shared" si="9"/>
        <v>0</v>
      </c>
      <c r="P28" s="71">
        <f t="shared" si="10"/>
        <v>1</v>
      </c>
      <c r="Q28" s="71">
        <f t="shared" si="11"/>
        <v>0</v>
      </c>
      <c r="R28" s="71">
        <f t="shared" si="12"/>
        <v>0</v>
      </c>
      <c r="S28" s="71"/>
      <c r="T28" s="71"/>
      <c r="U28" s="87"/>
      <c r="V28" s="87"/>
      <c r="W28" s="87"/>
      <c r="X28" s="92">
        <f t="shared" si="13"/>
        <v>0</v>
      </c>
      <c r="Y28" s="72">
        <f t="shared" si="14"/>
        <v>1</v>
      </c>
      <c r="Z28" s="72">
        <f t="shared" si="15"/>
        <v>0</v>
      </c>
      <c r="AA28" s="73" t="str">
        <f t="shared" si="16"/>
        <v/>
      </c>
    </row>
    <row r="29" spans="1:27" ht="12.9" customHeight="1" x14ac:dyDescent="0.3">
      <c r="A29" s="115">
        <v>20</v>
      </c>
      <c r="B29" s="68" t="str">
        <f>'Wettkampf 1'!B29</f>
        <v>Jansen Angelika</v>
      </c>
      <c r="C29" s="68" t="str">
        <f>'Wettkampf 1'!C29</f>
        <v>Neubörger I</v>
      </c>
      <c r="D29" s="84">
        <v>0</v>
      </c>
      <c r="E29" s="85"/>
      <c r="F29" s="70">
        <f t="shared" si="0"/>
        <v>0</v>
      </c>
      <c r="G29" s="71">
        <f t="shared" si="1"/>
        <v>0</v>
      </c>
      <c r="H29" s="71">
        <f t="shared" si="2"/>
        <v>0</v>
      </c>
      <c r="I29" s="71">
        <f t="shared" si="3"/>
        <v>0</v>
      </c>
      <c r="J29" s="71">
        <f t="shared" si="4"/>
        <v>0</v>
      </c>
      <c r="K29" s="71">
        <f t="shared" si="5"/>
        <v>0</v>
      </c>
      <c r="L29" s="71">
        <f t="shared" si="6"/>
        <v>0</v>
      </c>
      <c r="M29" s="71">
        <f t="shared" si="7"/>
        <v>0</v>
      </c>
      <c r="N29" s="71">
        <f t="shared" si="8"/>
        <v>0</v>
      </c>
      <c r="O29" s="71">
        <f t="shared" si="9"/>
        <v>0</v>
      </c>
      <c r="P29" s="71">
        <f t="shared" si="10"/>
        <v>1</v>
      </c>
      <c r="Q29" s="71">
        <f t="shared" si="11"/>
        <v>0</v>
      </c>
      <c r="R29" s="71">
        <f t="shared" si="12"/>
        <v>0</v>
      </c>
      <c r="S29" s="71"/>
      <c r="T29" s="71"/>
      <c r="U29" s="87"/>
      <c r="V29" s="87"/>
      <c r="W29" s="87"/>
      <c r="X29" s="92">
        <f t="shared" si="13"/>
        <v>0</v>
      </c>
      <c r="Y29" s="72">
        <f t="shared" si="14"/>
        <v>1</v>
      </c>
      <c r="Z29" s="72">
        <f t="shared" si="15"/>
        <v>0</v>
      </c>
      <c r="AA29" s="73" t="str">
        <f t="shared" si="16"/>
        <v/>
      </c>
    </row>
    <row r="30" spans="1:27" ht="12.9" customHeight="1" x14ac:dyDescent="0.3">
      <c r="A30" s="115">
        <v>21</v>
      </c>
      <c r="B30" s="68" t="str">
        <f>'Wettkampf 1'!B30</f>
        <v>Breer Marlene</v>
      </c>
      <c r="C30" s="68" t="str">
        <f>'Wettkampf 1'!C30</f>
        <v>Neubörger I</v>
      </c>
      <c r="D30" s="84">
        <v>0</v>
      </c>
      <c r="E30" s="85"/>
      <c r="F30" s="70">
        <f t="shared" si="0"/>
        <v>0</v>
      </c>
      <c r="G30" s="71">
        <f t="shared" si="1"/>
        <v>0</v>
      </c>
      <c r="H30" s="71">
        <f t="shared" si="2"/>
        <v>0</v>
      </c>
      <c r="I30" s="71">
        <f t="shared" si="3"/>
        <v>0</v>
      </c>
      <c r="J30" s="71">
        <f t="shared" si="4"/>
        <v>0</v>
      </c>
      <c r="K30" s="71">
        <f t="shared" si="5"/>
        <v>0</v>
      </c>
      <c r="L30" s="71">
        <f t="shared" si="6"/>
        <v>0</v>
      </c>
      <c r="M30" s="71">
        <f t="shared" si="7"/>
        <v>0</v>
      </c>
      <c r="N30" s="71">
        <f t="shared" si="8"/>
        <v>0</v>
      </c>
      <c r="O30" s="71">
        <f t="shared" si="9"/>
        <v>0</v>
      </c>
      <c r="P30" s="71">
        <f t="shared" si="10"/>
        <v>1</v>
      </c>
      <c r="Q30" s="71">
        <f t="shared" si="11"/>
        <v>0</v>
      </c>
      <c r="R30" s="71">
        <f t="shared" si="12"/>
        <v>0</v>
      </c>
      <c r="S30" s="71"/>
      <c r="T30" s="71"/>
      <c r="U30" s="87"/>
      <c r="V30" s="87"/>
      <c r="W30" s="87"/>
      <c r="X30" s="92">
        <f t="shared" si="13"/>
        <v>0</v>
      </c>
      <c r="Y30" s="72">
        <f t="shared" si="14"/>
        <v>1</v>
      </c>
      <c r="Z30" s="72">
        <f t="shared" si="15"/>
        <v>0</v>
      </c>
      <c r="AA30" s="73" t="str">
        <f t="shared" si="16"/>
        <v/>
      </c>
    </row>
    <row r="31" spans="1:27" ht="12.9" customHeight="1" x14ac:dyDescent="0.3">
      <c r="A31" s="115">
        <v>22</v>
      </c>
      <c r="B31" s="68" t="str">
        <f>'Wettkampf 1'!B31</f>
        <v>Pranger Michaela</v>
      </c>
      <c r="C31" s="68" t="str">
        <f>'Wettkampf 1'!C31</f>
        <v>Sögel IV</v>
      </c>
      <c r="D31" s="84">
        <v>0</v>
      </c>
      <c r="E31" s="85"/>
      <c r="F31" s="70">
        <f t="shared" si="0"/>
        <v>0</v>
      </c>
      <c r="G31" s="71">
        <f t="shared" si="1"/>
        <v>0</v>
      </c>
      <c r="H31" s="71">
        <f t="shared" si="2"/>
        <v>0</v>
      </c>
      <c r="I31" s="71">
        <f t="shared" si="3"/>
        <v>0</v>
      </c>
      <c r="J31" s="71">
        <f t="shared" si="4"/>
        <v>0</v>
      </c>
      <c r="K31" s="71">
        <f t="shared" si="5"/>
        <v>0</v>
      </c>
      <c r="L31" s="71">
        <f t="shared" si="6"/>
        <v>0</v>
      </c>
      <c r="M31" s="71">
        <f t="shared" si="7"/>
        <v>0</v>
      </c>
      <c r="N31" s="71">
        <f t="shared" si="8"/>
        <v>0</v>
      </c>
      <c r="O31" s="71">
        <f t="shared" si="9"/>
        <v>0</v>
      </c>
      <c r="P31" s="71">
        <f t="shared" si="10"/>
        <v>0</v>
      </c>
      <c r="Q31" s="71">
        <f t="shared" si="11"/>
        <v>0</v>
      </c>
      <c r="R31" s="71">
        <f t="shared" si="12"/>
        <v>1</v>
      </c>
      <c r="S31" s="71"/>
      <c r="T31" s="71"/>
      <c r="U31" s="87"/>
      <c r="V31" s="87"/>
      <c r="W31" s="87"/>
      <c r="X31" s="92">
        <f t="shared" si="13"/>
        <v>0</v>
      </c>
      <c r="Y31" s="72">
        <f t="shared" si="14"/>
        <v>1</v>
      </c>
      <c r="Z31" s="72">
        <f t="shared" si="15"/>
        <v>0</v>
      </c>
      <c r="AA31" s="73" t="str">
        <f t="shared" si="16"/>
        <v/>
      </c>
    </row>
    <row r="32" spans="1:27" ht="12.9" customHeight="1" x14ac:dyDescent="0.3">
      <c r="A32" s="115">
        <v>23</v>
      </c>
      <c r="B32" s="68" t="str">
        <f>'Wettkampf 1'!B32</f>
        <v>Möhlenkamp Doris</v>
      </c>
      <c r="C32" s="68" t="str">
        <f>'Wettkampf 1'!C32</f>
        <v>Sögel IV</v>
      </c>
      <c r="D32" s="84">
        <v>0</v>
      </c>
      <c r="E32" s="85" t="s">
        <v>39</v>
      </c>
      <c r="F32" s="70" t="str">
        <f t="shared" si="0"/>
        <v>0</v>
      </c>
      <c r="G32" s="71">
        <f t="shared" si="1"/>
        <v>0</v>
      </c>
      <c r="H32" s="71">
        <f t="shared" si="2"/>
        <v>0</v>
      </c>
      <c r="I32" s="71">
        <f t="shared" si="3"/>
        <v>0</v>
      </c>
      <c r="J32" s="71">
        <f t="shared" si="4"/>
        <v>0</v>
      </c>
      <c r="K32" s="71">
        <f t="shared" si="5"/>
        <v>0</v>
      </c>
      <c r="L32" s="71">
        <f t="shared" si="6"/>
        <v>0</v>
      </c>
      <c r="M32" s="71">
        <f t="shared" si="7"/>
        <v>0</v>
      </c>
      <c r="N32" s="71">
        <f t="shared" si="8"/>
        <v>0</v>
      </c>
      <c r="O32" s="71">
        <f t="shared" si="9"/>
        <v>0</v>
      </c>
      <c r="P32" s="71">
        <f t="shared" si="10"/>
        <v>0</v>
      </c>
      <c r="Q32" s="71" t="str">
        <f t="shared" si="11"/>
        <v>0</v>
      </c>
      <c r="R32" s="71">
        <f t="shared" si="12"/>
        <v>0</v>
      </c>
      <c r="S32" s="71"/>
      <c r="T32" s="71"/>
      <c r="U32" s="87"/>
      <c r="V32" s="87"/>
      <c r="W32" s="87"/>
      <c r="X32" s="92">
        <f t="shared" si="13"/>
        <v>0</v>
      </c>
      <c r="Y32" s="72">
        <f t="shared" si="14"/>
        <v>1</v>
      </c>
      <c r="Z32" s="72">
        <f t="shared" si="15"/>
        <v>0</v>
      </c>
      <c r="AA32" s="73" t="str">
        <f t="shared" si="16"/>
        <v/>
      </c>
    </row>
    <row r="33" spans="1:27" ht="12.9" customHeight="1" x14ac:dyDescent="0.3">
      <c r="A33" s="115">
        <v>24</v>
      </c>
      <c r="B33" s="68" t="str">
        <f>'Wettkampf 1'!B33</f>
        <v>Trempeck Olga</v>
      </c>
      <c r="C33" s="68" t="str">
        <f>'Wettkampf 1'!C33</f>
        <v>Sögel IV</v>
      </c>
      <c r="D33" s="84">
        <v>0</v>
      </c>
      <c r="E33" s="85" t="s">
        <v>39</v>
      </c>
      <c r="F33" s="70" t="str">
        <f t="shared" si="0"/>
        <v>0</v>
      </c>
      <c r="G33" s="71">
        <f t="shared" si="1"/>
        <v>0</v>
      </c>
      <c r="H33" s="71">
        <f t="shared" si="2"/>
        <v>0</v>
      </c>
      <c r="I33" s="71">
        <f t="shared" si="3"/>
        <v>0</v>
      </c>
      <c r="J33" s="71">
        <f t="shared" si="4"/>
        <v>0</v>
      </c>
      <c r="K33" s="71">
        <f t="shared" si="5"/>
        <v>0</v>
      </c>
      <c r="L33" s="71">
        <f t="shared" si="6"/>
        <v>0</v>
      </c>
      <c r="M33" s="71">
        <f t="shared" si="7"/>
        <v>0</v>
      </c>
      <c r="N33" s="71">
        <f t="shared" si="8"/>
        <v>0</v>
      </c>
      <c r="O33" s="71">
        <f t="shared" si="9"/>
        <v>0</v>
      </c>
      <c r="P33" s="71">
        <f t="shared" si="10"/>
        <v>0</v>
      </c>
      <c r="Q33" s="71" t="str">
        <f t="shared" si="11"/>
        <v>0</v>
      </c>
      <c r="R33" s="71">
        <f t="shared" si="12"/>
        <v>0</v>
      </c>
      <c r="S33" s="71"/>
      <c r="T33" s="71"/>
      <c r="U33" s="87"/>
      <c r="V33" s="87"/>
      <c r="W33" s="87"/>
      <c r="X33" s="92">
        <f t="shared" si="13"/>
        <v>0</v>
      </c>
      <c r="Y33" s="72">
        <f t="shared" si="14"/>
        <v>1</v>
      </c>
      <c r="Z33" s="72">
        <f t="shared" si="15"/>
        <v>0</v>
      </c>
      <c r="AA33" s="73" t="str">
        <f t="shared" si="16"/>
        <v/>
      </c>
    </row>
    <row r="34" spans="1:27" ht="12.9" customHeight="1" x14ac:dyDescent="0.3">
      <c r="A34" s="115">
        <v>25</v>
      </c>
      <c r="B34" s="68" t="str">
        <f>'Wettkampf 1'!B34</f>
        <v>Pranger Anne</v>
      </c>
      <c r="C34" s="68" t="str">
        <f>'Wettkampf 1'!C34</f>
        <v>Sögel IV</v>
      </c>
      <c r="D34" s="84">
        <v>0</v>
      </c>
      <c r="E34" s="85"/>
      <c r="F34" s="70">
        <f t="shared" si="0"/>
        <v>0</v>
      </c>
      <c r="G34" s="71">
        <f t="shared" si="1"/>
        <v>0</v>
      </c>
      <c r="H34" s="71">
        <f t="shared" si="2"/>
        <v>0</v>
      </c>
      <c r="I34" s="71">
        <f t="shared" si="3"/>
        <v>0</v>
      </c>
      <c r="J34" s="71">
        <f t="shared" si="4"/>
        <v>0</v>
      </c>
      <c r="K34" s="71">
        <f t="shared" si="5"/>
        <v>0</v>
      </c>
      <c r="L34" s="71">
        <f t="shared" si="6"/>
        <v>0</v>
      </c>
      <c r="M34" s="71">
        <f t="shared" si="7"/>
        <v>0</v>
      </c>
      <c r="N34" s="71">
        <f t="shared" si="8"/>
        <v>0</v>
      </c>
      <c r="O34" s="71">
        <f t="shared" si="9"/>
        <v>0</v>
      </c>
      <c r="P34" s="71">
        <f t="shared" si="10"/>
        <v>0</v>
      </c>
      <c r="Q34" s="71">
        <f t="shared" si="11"/>
        <v>0</v>
      </c>
      <c r="R34" s="71">
        <f t="shared" si="12"/>
        <v>1</v>
      </c>
      <c r="S34" s="71"/>
      <c r="T34" s="71"/>
      <c r="U34" s="87"/>
      <c r="V34" s="87"/>
      <c r="W34" s="87"/>
      <c r="X34" s="92">
        <f t="shared" si="13"/>
        <v>0</v>
      </c>
      <c r="Y34" s="72">
        <f t="shared" si="14"/>
        <v>1</v>
      </c>
      <c r="Z34" s="72">
        <f t="shared" si="15"/>
        <v>0</v>
      </c>
      <c r="AA34" s="73" t="str">
        <f t="shared" si="16"/>
        <v/>
      </c>
    </row>
    <row r="35" spans="1:27" ht="12.9" customHeight="1" x14ac:dyDescent="0.3">
      <c r="A35" s="115">
        <v>26</v>
      </c>
      <c r="B35" s="68" t="str">
        <f>'Wettkampf 1'!B35</f>
        <v>Wübben Manuela</v>
      </c>
      <c r="C35" s="68" t="str">
        <f>'Wettkampf 1'!C35</f>
        <v>Sögel IV</v>
      </c>
      <c r="D35" s="84">
        <v>0</v>
      </c>
      <c r="E35" s="85"/>
      <c r="F35" s="70">
        <f t="shared" si="0"/>
        <v>0</v>
      </c>
      <c r="G35" s="71">
        <f t="shared" si="1"/>
        <v>0</v>
      </c>
      <c r="H35" s="71">
        <f t="shared" si="2"/>
        <v>0</v>
      </c>
      <c r="I35" s="71">
        <f t="shared" si="3"/>
        <v>0</v>
      </c>
      <c r="J35" s="71">
        <f t="shared" si="4"/>
        <v>0</v>
      </c>
      <c r="K35" s="71">
        <f t="shared" si="5"/>
        <v>0</v>
      </c>
      <c r="L35" s="71">
        <f t="shared" si="6"/>
        <v>0</v>
      </c>
      <c r="M35" s="71">
        <f t="shared" si="7"/>
        <v>0</v>
      </c>
      <c r="N35" s="71">
        <f t="shared" si="8"/>
        <v>0</v>
      </c>
      <c r="O35" s="71">
        <f t="shared" si="9"/>
        <v>0</v>
      </c>
      <c r="P35" s="71">
        <f t="shared" si="10"/>
        <v>0</v>
      </c>
      <c r="Q35" s="71">
        <f t="shared" si="11"/>
        <v>0</v>
      </c>
      <c r="R35" s="71">
        <f t="shared" si="12"/>
        <v>1</v>
      </c>
      <c r="S35" s="71"/>
      <c r="T35" s="71"/>
      <c r="U35" s="87"/>
      <c r="V35" s="87"/>
      <c r="W35" s="87"/>
      <c r="X35" s="92">
        <f t="shared" si="13"/>
        <v>0</v>
      </c>
      <c r="Y35" s="72">
        <f t="shared" si="14"/>
        <v>1</v>
      </c>
      <c r="Z35" s="72">
        <f t="shared" si="15"/>
        <v>0</v>
      </c>
      <c r="AA35" s="73" t="str">
        <f t="shared" si="16"/>
        <v/>
      </c>
    </row>
    <row r="36" spans="1:27" ht="12.9" customHeight="1" x14ac:dyDescent="0.3">
      <c r="A36" s="115">
        <v>27</v>
      </c>
      <c r="B36" s="68" t="str">
        <f>'Wettkampf 1'!B36</f>
        <v>Schütze 27</v>
      </c>
      <c r="C36" s="68" t="str">
        <f>'Wettkampf 1'!C36</f>
        <v>Sögel IV</v>
      </c>
      <c r="D36" s="84">
        <v>0</v>
      </c>
      <c r="E36" s="85"/>
      <c r="F36" s="70">
        <f t="shared" si="0"/>
        <v>0</v>
      </c>
      <c r="G36" s="71">
        <f t="shared" si="1"/>
        <v>0</v>
      </c>
      <c r="H36" s="71">
        <f t="shared" si="2"/>
        <v>0</v>
      </c>
      <c r="I36" s="71">
        <f t="shared" si="3"/>
        <v>0</v>
      </c>
      <c r="J36" s="71">
        <f t="shared" si="4"/>
        <v>0</v>
      </c>
      <c r="K36" s="71">
        <f t="shared" si="5"/>
        <v>0</v>
      </c>
      <c r="L36" s="71">
        <f t="shared" si="6"/>
        <v>0</v>
      </c>
      <c r="M36" s="71">
        <f t="shared" si="7"/>
        <v>0</v>
      </c>
      <c r="N36" s="71">
        <f t="shared" si="8"/>
        <v>0</v>
      </c>
      <c r="O36" s="71">
        <f t="shared" si="9"/>
        <v>0</v>
      </c>
      <c r="P36" s="71">
        <f t="shared" si="10"/>
        <v>0</v>
      </c>
      <c r="Q36" s="71">
        <f t="shared" si="11"/>
        <v>0</v>
      </c>
      <c r="R36" s="71">
        <f t="shared" si="12"/>
        <v>1</v>
      </c>
      <c r="S36" s="71"/>
      <c r="T36" s="71"/>
      <c r="U36" s="87"/>
      <c r="V36" s="87"/>
      <c r="W36" s="87"/>
      <c r="X36" s="92">
        <f t="shared" si="13"/>
        <v>0</v>
      </c>
      <c r="Y36" s="72">
        <f t="shared" si="14"/>
        <v>1</v>
      </c>
      <c r="Z36" s="72">
        <f t="shared" si="15"/>
        <v>0</v>
      </c>
      <c r="AA36" s="73" t="str">
        <f t="shared" si="16"/>
        <v/>
      </c>
    </row>
    <row r="37" spans="1:27" ht="12.9" customHeight="1" x14ac:dyDescent="0.3">
      <c r="A37" s="115">
        <v>28</v>
      </c>
      <c r="B37" s="68" t="str">
        <f>'Wettkampf 1'!B37</f>
        <v>Schütze 28</v>
      </c>
      <c r="C37" s="68" t="str">
        <f>'Wettkampf 1'!C37</f>
        <v>Neubörger I</v>
      </c>
      <c r="D37" s="84">
        <v>0</v>
      </c>
      <c r="E37" s="85" t="s">
        <v>39</v>
      </c>
      <c r="F37" s="70" t="str">
        <f t="shared" si="0"/>
        <v>0</v>
      </c>
      <c r="G37" s="71">
        <f t="shared" si="1"/>
        <v>0</v>
      </c>
      <c r="H37" s="71">
        <f t="shared" si="2"/>
        <v>0</v>
      </c>
      <c r="I37" s="71">
        <f t="shared" si="3"/>
        <v>0</v>
      </c>
      <c r="J37" s="71">
        <f t="shared" si="4"/>
        <v>0</v>
      </c>
      <c r="K37" s="71">
        <f t="shared" si="5"/>
        <v>0</v>
      </c>
      <c r="L37" s="71">
        <f t="shared" si="6"/>
        <v>0</v>
      </c>
      <c r="M37" s="71">
        <f t="shared" si="7"/>
        <v>0</v>
      </c>
      <c r="N37" s="71">
        <f t="shared" si="8"/>
        <v>0</v>
      </c>
      <c r="O37" s="71" t="str">
        <f t="shared" si="9"/>
        <v>0</v>
      </c>
      <c r="P37" s="71">
        <f t="shared" si="10"/>
        <v>0</v>
      </c>
      <c r="Q37" s="71">
        <f t="shared" si="11"/>
        <v>0</v>
      </c>
      <c r="R37" s="71">
        <f t="shared" si="12"/>
        <v>0</v>
      </c>
      <c r="S37" s="71"/>
      <c r="T37" s="71"/>
      <c r="U37" s="87"/>
      <c r="V37" s="87"/>
      <c r="W37" s="87"/>
      <c r="X37" s="92">
        <f t="shared" si="13"/>
        <v>0</v>
      </c>
      <c r="Y37" s="72">
        <f t="shared" si="14"/>
        <v>1</v>
      </c>
      <c r="Z37" s="72">
        <f t="shared" si="15"/>
        <v>0</v>
      </c>
      <c r="AA37" s="73" t="str">
        <f t="shared" si="16"/>
        <v/>
      </c>
    </row>
    <row r="38" spans="1:27" ht="12.9" customHeight="1" x14ac:dyDescent="0.3">
      <c r="A38" s="115">
        <v>29</v>
      </c>
      <c r="B38" s="68" t="str">
        <f>'Wettkampf 1'!B38</f>
        <v>Schütze 29</v>
      </c>
      <c r="C38" s="68" t="str">
        <f>'Wettkampf 1'!C38</f>
        <v>Neubörger I</v>
      </c>
      <c r="D38" s="84">
        <v>0</v>
      </c>
      <c r="E38" s="85"/>
      <c r="F38" s="70">
        <f t="shared" si="0"/>
        <v>0</v>
      </c>
      <c r="G38" s="71">
        <f t="shared" si="1"/>
        <v>0</v>
      </c>
      <c r="H38" s="71">
        <f t="shared" si="2"/>
        <v>0</v>
      </c>
      <c r="I38" s="71">
        <f t="shared" si="3"/>
        <v>0</v>
      </c>
      <c r="J38" s="71">
        <f t="shared" si="4"/>
        <v>0</v>
      </c>
      <c r="K38" s="71">
        <f t="shared" si="5"/>
        <v>0</v>
      </c>
      <c r="L38" s="71">
        <f t="shared" si="6"/>
        <v>0</v>
      </c>
      <c r="M38" s="71">
        <f t="shared" si="7"/>
        <v>0</v>
      </c>
      <c r="N38" s="71">
        <f t="shared" si="8"/>
        <v>0</v>
      </c>
      <c r="O38" s="71">
        <f t="shared" si="9"/>
        <v>0</v>
      </c>
      <c r="P38" s="71">
        <f t="shared" si="10"/>
        <v>1</v>
      </c>
      <c r="Q38" s="71">
        <f t="shared" si="11"/>
        <v>0</v>
      </c>
      <c r="R38" s="71">
        <f t="shared" si="12"/>
        <v>0</v>
      </c>
      <c r="S38" s="71"/>
      <c r="T38" s="71"/>
      <c r="U38" s="87"/>
      <c r="V38" s="87"/>
      <c r="W38" s="87"/>
      <c r="X38" s="92">
        <f t="shared" si="13"/>
        <v>0</v>
      </c>
      <c r="Y38" s="72">
        <f t="shared" si="14"/>
        <v>1</v>
      </c>
      <c r="Z38" s="72">
        <f t="shared" si="15"/>
        <v>0</v>
      </c>
      <c r="AA38" s="73" t="str">
        <f t="shared" si="16"/>
        <v/>
      </c>
    </row>
    <row r="39" spans="1:27" ht="12.9" customHeight="1" x14ac:dyDescent="0.3">
      <c r="A39" s="115">
        <v>30</v>
      </c>
      <c r="B39" s="68" t="str">
        <f>'Wettkampf 1'!B39</f>
        <v>Schütze 30</v>
      </c>
      <c r="C39" s="68" t="str">
        <f>'Wettkampf 1'!C39</f>
        <v>Werlte II</v>
      </c>
      <c r="D39" s="84">
        <v>0</v>
      </c>
      <c r="E39" s="85" t="s">
        <v>39</v>
      </c>
      <c r="F39" s="70" t="str">
        <f t="shared" si="0"/>
        <v>0</v>
      </c>
      <c r="G39" s="71">
        <f t="shared" si="1"/>
        <v>0</v>
      </c>
      <c r="H39" s="71">
        <f t="shared" si="2"/>
        <v>0</v>
      </c>
      <c r="I39" s="71">
        <f t="shared" si="3"/>
        <v>0</v>
      </c>
      <c r="J39" s="71">
        <f t="shared" si="4"/>
        <v>0</v>
      </c>
      <c r="K39" s="71">
        <f t="shared" si="5"/>
        <v>0</v>
      </c>
      <c r="L39" s="71">
        <f t="shared" si="6"/>
        <v>0</v>
      </c>
      <c r="M39" s="71" t="str">
        <f t="shared" si="7"/>
        <v>0</v>
      </c>
      <c r="N39" s="71">
        <f t="shared" si="8"/>
        <v>0</v>
      </c>
      <c r="O39" s="71">
        <f t="shared" si="9"/>
        <v>0</v>
      </c>
      <c r="P39" s="71">
        <f t="shared" si="10"/>
        <v>0</v>
      </c>
      <c r="Q39" s="71">
        <f t="shared" si="11"/>
        <v>0</v>
      </c>
      <c r="R39" s="71">
        <f t="shared" si="12"/>
        <v>0</v>
      </c>
      <c r="S39" s="71"/>
      <c r="T39" s="71"/>
      <c r="U39" s="87"/>
      <c r="V39" s="87"/>
      <c r="W39" s="87"/>
      <c r="X39" s="92">
        <f t="shared" si="13"/>
        <v>0</v>
      </c>
      <c r="Y39" s="72">
        <f t="shared" si="14"/>
        <v>1</v>
      </c>
      <c r="Z39" s="72">
        <f t="shared" si="15"/>
        <v>0</v>
      </c>
      <c r="AA39" s="73" t="str">
        <f t="shared" si="16"/>
        <v/>
      </c>
    </row>
    <row r="40" spans="1:27" ht="12.9" customHeight="1" x14ac:dyDescent="0.3">
      <c r="A40" s="115">
        <v>31</v>
      </c>
      <c r="B40" s="68" t="str">
        <f>'Wettkampf 1'!B40</f>
        <v>Schütze 31</v>
      </c>
      <c r="C40" s="68" t="str">
        <f>'Wettkampf 1'!C40</f>
        <v>Lahn I</v>
      </c>
      <c r="D40" s="84">
        <v>0</v>
      </c>
      <c r="E40" s="85"/>
      <c r="F40" s="70">
        <f t="shared" si="0"/>
        <v>0</v>
      </c>
      <c r="G40" s="71">
        <f t="shared" si="1"/>
        <v>0</v>
      </c>
      <c r="H40" s="71">
        <f t="shared" si="2"/>
        <v>0</v>
      </c>
      <c r="I40" s="71">
        <f t="shared" si="3"/>
        <v>0</v>
      </c>
      <c r="J40" s="71">
        <f t="shared" si="4"/>
        <v>0</v>
      </c>
      <c r="K40" s="71">
        <f t="shared" si="5"/>
        <v>0</v>
      </c>
      <c r="L40" s="71">
        <f t="shared" si="6"/>
        <v>1</v>
      </c>
      <c r="M40" s="71">
        <f t="shared" si="7"/>
        <v>0</v>
      </c>
      <c r="N40" s="71">
        <f t="shared" si="8"/>
        <v>0</v>
      </c>
      <c r="O40" s="71">
        <f t="shared" si="9"/>
        <v>0</v>
      </c>
      <c r="P40" s="71">
        <f t="shared" si="10"/>
        <v>0</v>
      </c>
      <c r="Q40" s="71">
        <f t="shared" si="11"/>
        <v>0</v>
      </c>
      <c r="R40" s="71">
        <f t="shared" si="12"/>
        <v>0</v>
      </c>
      <c r="S40" s="71"/>
      <c r="T40" s="71"/>
      <c r="U40" s="87"/>
      <c r="V40" s="87"/>
      <c r="W40" s="87"/>
      <c r="X40" s="92">
        <f t="shared" ref="X40:X44" si="17">U40+V40+W40</f>
        <v>0</v>
      </c>
      <c r="Y40" s="72">
        <f t="shared" ref="Y40:Y44" si="18">IF(X40=D40,1,0)</f>
        <v>1</v>
      </c>
      <c r="Z40" s="72">
        <f t="shared" ref="Z40:Z44" si="19">IF(X40=0,0,1)</f>
        <v>0</v>
      </c>
      <c r="AA40" s="73" t="str">
        <f t="shared" ref="AA40:AA44" si="20">IF(Y40+Z40=2,"Korrekt","")</f>
        <v/>
      </c>
    </row>
    <row r="41" spans="1:27" ht="12.9" customHeight="1" x14ac:dyDescent="0.3">
      <c r="A41" s="115">
        <v>32</v>
      </c>
      <c r="B41" s="68" t="str">
        <f>'Wettkampf 1'!B41</f>
        <v>Schütze 32</v>
      </c>
      <c r="C41" s="68" t="str">
        <f>'Wettkampf 1'!C41</f>
        <v>Lahn I</v>
      </c>
      <c r="D41" s="84">
        <v>0</v>
      </c>
      <c r="E41" s="85"/>
      <c r="F41" s="70">
        <f t="shared" si="0"/>
        <v>0</v>
      </c>
      <c r="G41" s="71">
        <f t="shared" si="1"/>
        <v>0</v>
      </c>
      <c r="H41" s="71">
        <f t="shared" si="2"/>
        <v>0</v>
      </c>
      <c r="I41" s="71">
        <f t="shared" si="3"/>
        <v>0</v>
      </c>
      <c r="J41" s="71">
        <f t="shared" si="4"/>
        <v>0</v>
      </c>
      <c r="K41" s="71">
        <f t="shared" si="5"/>
        <v>0</v>
      </c>
      <c r="L41" s="71">
        <f t="shared" si="6"/>
        <v>1</v>
      </c>
      <c r="M41" s="71">
        <f t="shared" si="7"/>
        <v>0</v>
      </c>
      <c r="N41" s="71">
        <f t="shared" si="8"/>
        <v>0</v>
      </c>
      <c r="O41" s="71">
        <f t="shared" si="9"/>
        <v>0</v>
      </c>
      <c r="P41" s="71">
        <f t="shared" si="10"/>
        <v>0</v>
      </c>
      <c r="Q41" s="71">
        <f t="shared" si="11"/>
        <v>0</v>
      </c>
      <c r="R41" s="71">
        <f t="shared" si="12"/>
        <v>0</v>
      </c>
      <c r="S41" s="71"/>
      <c r="T41" s="71"/>
      <c r="U41" s="87"/>
      <c r="V41" s="87"/>
      <c r="W41" s="87"/>
      <c r="X41" s="92">
        <f t="shared" si="17"/>
        <v>0</v>
      </c>
      <c r="Y41" s="72">
        <f t="shared" si="18"/>
        <v>1</v>
      </c>
      <c r="Z41" s="72">
        <f t="shared" si="19"/>
        <v>0</v>
      </c>
      <c r="AA41" s="73" t="str">
        <f t="shared" si="20"/>
        <v/>
      </c>
    </row>
    <row r="42" spans="1:27" ht="12.9" customHeight="1" x14ac:dyDescent="0.3">
      <c r="A42" s="115">
        <v>33</v>
      </c>
      <c r="B42" s="68" t="str">
        <f>'Wettkampf 1'!B42</f>
        <v>Schütze 33</v>
      </c>
      <c r="C42" s="68" t="str">
        <f>'Wettkampf 1'!C42</f>
        <v>Lorup I</v>
      </c>
      <c r="D42" s="84">
        <v>0</v>
      </c>
      <c r="E42" s="85"/>
      <c r="F42" s="70">
        <f t="shared" si="0"/>
        <v>0</v>
      </c>
      <c r="G42" s="71">
        <f t="shared" si="1"/>
        <v>0</v>
      </c>
      <c r="H42" s="71">
        <f t="shared" si="2"/>
        <v>0</v>
      </c>
      <c r="I42" s="71">
        <f t="shared" si="3"/>
        <v>0</v>
      </c>
      <c r="J42" s="71">
        <f t="shared" si="4"/>
        <v>1</v>
      </c>
      <c r="K42" s="71">
        <f t="shared" si="5"/>
        <v>0</v>
      </c>
      <c r="L42" s="71">
        <f t="shared" si="6"/>
        <v>0</v>
      </c>
      <c r="M42" s="71">
        <f t="shared" si="7"/>
        <v>0</v>
      </c>
      <c r="N42" s="71">
        <f t="shared" si="8"/>
        <v>0</v>
      </c>
      <c r="O42" s="71">
        <f t="shared" si="9"/>
        <v>0</v>
      </c>
      <c r="P42" s="71">
        <f t="shared" si="10"/>
        <v>0</v>
      </c>
      <c r="Q42" s="71">
        <f t="shared" si="11"/>
        <v>0</v>
      </c>
      <c r="R42" s="71">
        <f t="shared" si="12"/>
        <v>0</v>
      </c>
      <c r="S42" s="71"/>
      <c r="T42" s="71"/>
      <c r="U42" s="87"/>
      <c r="V42" s="87"/>
      <c r="W42" s="87"/>
      <c r="X42" s="92">
        <f t="shared" si="17"/>
        <v>0</v>
      </c>
      <c r="Y42" s="72">
        <f t="shared" si="18"/>
        <v>1</v>
      </c>
      <c r="Z42" s="72">
        <f t="shared" si="19"/>
        <v>0</v>
      </c>
      <c r="AA42" s="73" t="str">
        <f t="shared" si="20"/>
        <v/>
      </c>
    </row>
    <row r="43" spans="1:27" ht="12.9" customHeight="1" x14ac:dyDescent="0.3">
      <c r="A43" s="115">
        <v>34</v>
      </c>
      <c r="B43" s="68" t="str">
        <f>'Wettkampf 1'!B43</f>
        <v>Schütze 34</v>
      </c>
      <c r="C43" s="68" t="str">
        <f>'Wettkampf 1'!C43</f>
        <v>Lorup I</v>
      </c>
      <c r="D43" s="84">
        <v>0</v>
      </c>
      <c r="E43" s="85"/>
      <c r="F43" s="70">
        <f t="shared" si="0"/>
        <v>0</v>
      </c>
      <c r="G43" s="71">
        <f t="shared" si="1"/>
        <v>0</v>
      </c>
      <c r="H43" s="71">
        <f t="shared" si="2"/>
        <v>0</v>
      </c>
      <c r="I43" s="71">
        <f t="shared" si="3"/>
        <v>0</v>
      </c>
      <c r="J43" s="71">
        <f t="shared" si="4"/>
        <v>1</v>
      </c>
      <c r="K43" s="71">
        <f t="shared" si="5"/>
        <v>0</v>
      </c>
      <c r="L43" s="71">
        <f t="shared" si="6"/>
        <v>0</v>
      </c>
      <c r="M43" s="71">
        <f t="shared" si="7"/>
        <v>0</v>
      </c>
      <c r="N43" s="71">
        <f t="shared" si="8"/>
        <v>0</v>
      </c>
      <c r="O43" s="71">
        <f t="shared" si="9"/>
        <v>0</v>
      </c>
      <c r="P43" s="71">
        <f t="shared" si="10"/>
        <v>0</v>
      </c>
      <c r="Q43" s="71">
        <f t="shared" si="11"/>
        <v>0</v>
      </c>
      <c r="R43" s="71">
        <f t="shared" si="12"/>
        <v>0</v>
      </c>
      <c r="S43" s="71"/>
      <c r="T43" s="71"/>
      <c r="U43" s="87"/>
      <c r="V43" s="87"/>
      <c r="W43" s="87"/>
      <c r="X43" s="92">
        <f t="shared" si="17"/>
        <v>0</v>
      </c>
      <c r="Y43" s="72">
        <f t="shared" si="18"/>
        <v>1</v>
      </c>
      <c r="Z43" s="72">
        <f t="shared" si="19"/>
        <v>0</v>
      </c>
      <c r="AA43" s="73" t="str">
        <f t="shared" si="20"/>
        <v/>
      </c>
    </row>
    <row r="44" spans="1:27" ht="12.9" customHeight="1" x14ac:dyDescent="0.3">
      <c r="A44" s="115">
        <v>35</v>
      </c>
      <c r="B44" s="68" t="str">
        <f>'Wettkampf 1'!B44</f>
        <v>Schütze 35</v>
      </c>
      <c r="C44" s="68" t="str">
        <f>'Wettkampf 1'!C44</f>
        <v>Lorup I</v>
      </c>
      <c r="D44" s="84">
        <v>0</v>
      </c>
      <c r="E44" s="85" t="s">
        <v>39</v>
      </c>
      <c r="F44" s="70" t="str">
        <f t="shared" si="0"/>
        <v>0</v>
      </c>
      <c r="G44" s="71">
        <f t="shared" si="1"/>
        <v>0</v>
      </c>
      <c r="H44" s="71">
        <f t="shared" si="2"/>
        <v>0</v>
      </c>
      <c r="I44" s="71" t="str">
        <f t="shared" si="3"/>
        <v>0</v>
      </c>
      <c r="J44" s="71">
        <f t="shared" si="4"/>
        <v>0</v>
      </c>
      <c r="K44" s="71">
        <f t="shared" si="5"/>
        <v>0</v>
      </c>
      <c r="L44" s="71">
        <f t="shared" si="6"/>
        <v>0</v>
      </c>
      <c r="M44" s="71">
        <f t="shared" si="7"/>
        <v>0</v>
      </c>
      <c r="N44" s="71">
        <f t="shared" si="8"/>
        <v>0</v>
      </c>
      <c r="O44" s="71">
        <f t="shared" si="9"/>
        <v>0</v>
      </c>
      <c r="P44" s="71">
        <f t="shared" si="10"/>
        <v>0</v>
      </c>
      <c r="Q44" s="71">
        <f t="shared" si="11"/>
        <v>0</v>
      </c>
      <c r="R44" s="71">
        <f t="shared" si="12"/>
        <v>0</v>
      </c>
      <c r="S44" s="71"/>
      <c r="T44" s="71"/>
      <c r="U44" s="87"/>
      <c r="V44" s="87"/>
      <c r="W44" s="87"/>
      <c r="X44" s="92">
        <f t="shared" si="17"/>
        <v>0</v>
      </c>
      <c r="Y44" s="72">
        <f t="shared" si="18"/>
        <v>1</v>
      </c>
      <c r="Z44" s="72">
        <f t="shared" si="19"/>
        <v>0</v>
      </c>
      <c r="AA44" s="73" t="str">
        <f t="shared" si="20"/>
        <v/>
      </c>
    </row>
    <row r="45" spans="1:27" ht="12.9" customHeight="1" x14ac:dyDescent="0.3">
      <c r="A45" s="115">
        <v>36</v>
      </c>
      <c r="B45" s="68" t="str">
        <f>'Wettkampf 1'!B45</f>
        <v>Schütze 36</v>
      </c>
      <c r="C45" s="68" t="str">
        <f>'Wettkampf 1'!C45</f>
        <v>Börger I</v>
      </c>
      <c r="D45" s="84">
        <v>0</v>
      </c>
      <c r="E45" s="85" t="s">
        <v>39</v>
      </c>
      <c r="F45" s="70" t="str">
        <f t="shared" si="0"/>
        <v>0</v>
      </c>
      <c r="G45" s="71" t="str">
        <f t="shared" si="1"/>
        <v>0</v>
      </c>
      <c r="H45" s="71">
        <f t="shared" si="2"/>
        <v>0</v>
      </c>
      <c r="I45" s="71">
        <f t="shared" si="3"/>
        <v>0</v>
      </c>
      <c r="J45" s="71">
        <f t="shared" si="4"/>
        <v>0</v>
      </c>
      <c r="K45" s="71">
        <f t="shared" si="5"/>
        <v>0</v>
      </c>
      <c r="L45" s="71">
        <f t="shared" si="6"/>
        <v>0</v>
      </c>
      <c r="M45" s="71">
        <f t="shared" si="7"/>
        <v>0</v>
      </c>
      <c r="N45" s="71">
        <f t="shared" si="8"/>
        <v>0</v>
      </c>
      <c r="O45" s="71">
        <f t="shared" si="9"/>
        <v>0</v>
      </c>
      <c r="P45" s="71">
        <f t="shared" si="10"/>
        <v>0</v>
      </c>
      <c r="Q45" s="71">
        <f t="shared" si="11"/>
        <v>0</v>
      </c>
      <c r="R45" s="71">
        <f t="shared" si="12"/>
        <v>0</v>
      </c>
      <c r="S45" s="71"/>
      <c r="T45" s="71"/>
      <c r="U45" s="87"/>
      <c r="V45" s="87"/>
      <c r="W45" s="87"/>
      <c r="X45" s="92">
        <f t="shared" ref="X45" si="21">U45+V45+W45</f>
        <v>0</v>
      </c>
      <c r="Y45" s="72">
        <f t="shared" ref="Y45" si="22">IF(X45=D45,1,0)</f>
        <v>1</v>
      </c>
      <c r="Z45" s="72">
        <f t="shared" ref="Z45" si="23">IF(X45=0,0,1)</f>
        <v>0</v>
      </c>
      <c r="AA45" s="73" t="str">
        <f t="shared" ref="AA45" si="24">IF(Y45+Z45=2,"Korrekt","")</f>
        <v/>
      </c>
    </row>
    <row r="46" spans="1:27" x14ac:dyDescent="0.3">
      <c r="B46" s="89"/>
      <c r="C46" s="89"/>
      <c r="G46" s="71">
        <f>LARGE(G10:G45,1)+LARGE(G10:G45,2)+LARGE(G10:G45,3)</f>
        <v>0</v>
      </c>
      <c r="H46" s="71">
        <f>SUM(H10:H45)</f>
        <v>4</v>
      </c>
      <c r="I46" s="71">
        <f>LARGE(I10:I45,1)+LARGE(I10:I45,2)+LARGE(I10:I45,3)</f>
        <v>0</v>
      </c>
      <c r="J46" s="71">
        <f>SUM(J10:J45)</f>
        <v>4</v>
      </c>
      <c r="K46" s="71">
        <f>LARGE(K10:K45,1)+LARGE(K10:K45,2)+LARGE(K10:K45,3)</f>
        <v>0</v>
      </c>
      <c r="L46" s="71">
        <f>SUM(L10:L45)</f>
        <v>4</v>
      </c>
      <c r="M46" s="71">
        <f>LARGE(M10:M45,1)+LARGE(M10:M45,2)+LARGE(M10:M45,3)</f>
        <v>0</v>
      </c>
      <c r="N46" s="71">
        <f>SUM(N10:N45)</f>
        <v>4</v>
      </c>
      <c r="O46" s="71">
        <f>LARGE(O10:O45,1)+LARGE(O10:O45,2)+LARGE(O10:O45,3)</f>
        <v>0</v>
      </c>
      <c r="P46" s="71">
        <f>SUM(P10:P45)</f>
        <v>4</v>
      </c>
      <c r="Q46" s="71">
        <f>LARGE(Q10:Q45,1)+LARGE(Q10:Q45,2)+LARGE(Q10:Q45,3)</f>
        <v>0</v>
      </c>
      <c r="R46" s="71">
        <f>SUM(R10:S45)</f>
        <v>4</v>
      </c>
    </row>
    <row r="47" spans="1:27" x14ac:dyDescent="0.3">
      <c r="B47" s="89"/>
      <c r="C47" s="140" t="s">
        <v>75</v>
      </c>
    </row>
    <row r="48" spans="1:27" x14ac:dyDescent="0.3">
      <c r="B48" s="89"/>
      <c r="C48" s="89"/>
    </row>
    <row r="49" spans="2:3" x14ac:dyDescent="0.3">
      <c r="B49" s="89"/>
      <c r="C49" s="89"/>
    </row>
    <row r="50" spans="2:3" x14ac:dyDescent="0.3">
      <c r="B50" s="89"/>
      <c r="C50" s="89"/>
    </row>
    <row r="51" spans="2:3" x14ac:dyDescent="0.3">
      <c r="B51" s="89"/>
      <c r="C51" s="89"/>
    </row>
    <row r="52" spans="2:3" x14ac:dyDescent="0.3">
      <c r="B52" s="89"/>
      <c r="C52" s="89"/>
    </row>
  </sheetData>
  <sheetProtection algorithmName="SHA-512" hashValue="pJtjEY/0dSEJ8QkiIZkV4KFTcvDb8di/7gd0X1Mg3+yLBQmT/9BZAv6HNAFFiGnkhW30cr7y2H1nb2OYMUuueg==" saltValue="AoKsGIdyd6T/O+ctZ2VUvQ==" spinCount="100000"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zoomScaleNormal="100" workbookViewId="0">
      <selection activeCell="C38" sqref="C38"/>
    </sheetView>
  </sheetViews>
  <sheetFormatPr baseColWidth="10" defaultColWidth="22" defaultRowHeight="15.6" x14ac:dyDescent="0.3"/>
  <cols>
    <col min="1" max="1" width="3.5546875" style="71" bestFit="1" customWidth="1"/>
    <col min="2" max="2" width="20.5546875" style="71" customWidth="1"/>
    <col min="3" max="3" width="16.88671875" style="71" customWidth="1"/>
    <col min="4" max="4" width="16.109375" style="79" customWidth="1"/>
    <col min="5" max="5" width="9.88671875" style="69" customWidth="1"/>
    <col min="6" max="6" width="6.44140625" style="70" hidden="1" customWidth="1"/>
    <col min="7" max="7" width="8.6640625" style="71" hidden="1" customWidth="1"/>
    <col min="8" max="8" width="2.33203125" style="71" hidden="1" customWidth="1"/>
    <col min="9" max="9" width="8.6640625" style="71" hidden="1" customWidth="1"/>
    <col min="10" max="10" width="2.33203125" style="71" hidden="1" customWidth="1"/>
    <col min="11" max="11" width="8.6640625" style="71" hidden="1" customWidth="1"/>
    <col min="12" max="12" width="2.33203125" style="71" hidden="1" customWidth="1"/>
    <col min="13" max="13" width="8.6640625" style="71" hidden="1" customWidth="1"/>
    <col min="14" max="14" width="2.33203125" style="71" hidden="1" customWidth="1"/>
    <col min="15" max="15" width="8.6640625" style="71" hidden="1" customWidth="1"/>
    <col min="16" max="16" width="2.33203125" style="71" hidden="1" customWidth="1"/>
    <col min="17" max="17" width="8.6640625" style="71" hidden="1" customWidth="1"/>
    <col min="18" max="18" width="2.33203125" style="72" hidden="1" customWidth="1"/>
    <col min="19" max="19" width="0" style="72" hidden="1" customWidth="1"/>
    <col min="20" max="20" width="12.33203125" style="72" customWidth="1"/>
    <col min="21" max="24" width="10.109375" style="72" customWidth="1"/>
    <col min="25" max="26" width="0" style="72" hidden="1" customWidth="1"/>
    <col min="27" max="27" width="0" style="73" hidden="1" customWidth="1"/>
    <col min="28" max="28" width="22.109375" style="74" customWidth="1"/>
    <col min="29" max="29" width="19.6640625" style="72" customWidth="1"/>
    <col min="30" max="16384" width="22" style="72"/>
  </cols>
  <sheetData>
    <row r="1" spans="1:29" x14ac:dyDescent="0.3">
      <c r="A1" s="115"/>
      <c r="B1" s="66" t="s">
        <v>58</v>
      </c>
      <c r="C1" s="117"/>
      <c r="D1" s="75" t="s">
        <v>8</v>
      </c>
      <c r="V1" s="116" t="s">
        <v>53</v>
      </c>
      <c r="W1" s="188" t="str">
        <f>Übersicht!F4</f>
        <v>Lahn</v>
      </c>
      <c r="X1" s="188"/>
    </row>
    <row r="2" spans="1:29" x14ac:dyDescent="0.3">
      <c r="A2" s="115">
        <v>1</v>
      </c>
      <c r="B2" s="66" t="str">
        <f>'Wettkampf 1'!B2</f>
        <v>Börger I</v>
      </c>
      <c r="D2" s="75">
        <f>G46</f>
        <v>0</v>
      </c>
      <c r="E2" s="119" t="str">
        <f>IF(H46&gt;4,"Es sind zu viele Schützen in Wertung!"," ")</f>
        <v xml:space="preserve"> </v>
      </c>
      <c r="V2" s="116" t="s">
        <v>37</v>
      </c>
      <c r="W2" s="189" t="str">
        <f>Übersicht!F3</f>
        <v>03.10.</v>
      </c>
      <c r="X2" s="188"/>
    </row>
    <row r="3" spans="1:29" x14ac:dyDescent="0.3">
      <c r="A3" s="115">
        <v>2</v>
      </c>
      <c r="B3" s="66" t="str">
        <f>'Wettkampf 1'!B3</f>
        <v>Lorup I</v>
      </c>
      <c r="D3" s="75">
        <f>I46</f>
        <v>0</v>
      </c>
      <c r="E3" s="119" t="str">
        <f>IF(J46&gt;4,"Es sind zu viele Schützen in Wertung!"," ")</f>
        <v xml:space="preserve"> </v>
      </c>
    </row>
    <row r="4" spans="1:29" x14ac:dyDescent="0.3">
      <c r="A4" s="115">
        <v>3</v>
      </c>
      <c r="B4" s="66" t="str">
        <f>'Wettkampf 1'!B4</f>
        <v>Lahn I</v>
      </c>
      <c r="D4" s="75">
        <f>K46</f>
        <v>0</v>
      </c>
      <c r="E4" s="119" t="str">
        <f>IF(L46&gt;4,"Es sind zu viele Schützen in Wertung!"," ")</f>
        <v xml:space="preserve"> </v>
      </c>
      <c r="U4" s="77"/>
      <c r="V4" s="69"/>
      <c r="W4" s="69"/>
      <c r="X4" s="116" t="s">
        <v>50</v>
      </c>
    </row>
    <row r="5" spans="1:29" x14ac:dyDescent="0.3">
      <c r="A5" s="115">
        <v>4</v>
      </c>
      <c r="B5" s="66" t="str">
        <f>'Wettkampf 1'!B5</f>
        <v>Werlte II</v>
      </c>
      <c r="D5" s="75">
        <f>M46</f>
        <v>0</v>
      </c>
      <c r="E5" s="119" t="str">
        <f>IF(N46&gt;4,"Es sind zu viele Schützen in Wertung!"," ")</f>
        <v xml:space="preserve"> </v>
      </c>
      <c r="U5" s="78"/>
      <c r="V5" s="116" t="s">
        <v>52</v>
      </c>
      <c r="W5" s="183"/>
      <c r="X5" s="184"/>
      <c r="Y5" s="78"/>
    </row>
    <row r="6" spans="1:29" x14ac:dyDescent="0.3">
      <c r="A6" s="115">
        <v>5</v>
      </c>
      <c r="B6" s="66" t="str">
        <f>'Wettkampf 1'!B6</f>
        <v>Neubörger I</v>
      </c>
      <c r="D6" s="75">
        <f>O46</f>
        <v>0</v>
      </c>
      <c r="E6" s="119" t="str">
        <f>IF(P46&gt;4,"Es sind zu viele Schützen in Wertung!"," ")</f>
        <v xml:space="preserve"> </v>
      </c>
      <c r="U6" s="78"/>
      <c r="V6" s="116" t="s">
        <v>51</v>
      </c>
      <c r="W6" s="187"/>
      <c r="X6" s="187"/>
      <c r="Y6" s="78"/>
    </row>
    <row r="7" spans="1:29" x14ac:dyDescent="0.3">
      <c r="A7" s="115">
        <v>6</v>
      </c>
      <c r="B7" s="66" t="str">
        <f>'Wettkampf 1'!B7</f>
        <v>Sögel IV</v>
      </c>
      <c r="D7" s="75">
        <f>Q46</f>
        <v>0</v>
      </c>
      <c r="E7" s="119" t="str">
        <f>IF(R46&gt;4,"Es sind zu viele Schützen in Wertung!"," ")</f>
        <v xml:space="preserve"> </v>
      </c>
      <c r="U7" s="78"/>
      <c r="V7" s="116" t="s">
        <v>67</v>
      </c>
      <c r="W7" s="190" t="s">
        <v>84</v>
      </c>
      <c r="X7" s="191"/>
      <c r="Y7" s="78"/>
    </row>
    <row r="8" spans="1:29" x14ac:dyDescent="0.3">
      <c r="U8" s="78"/>
      <c r="V8" s="78"/>
      <c r="W8" s="78"/>
      <c r="X8" s="78"/>
      <c r="Y8" s="78"/>
    </row>
    <row r="9" spans="1:29" ht="62.4" x14ac:dyDescent="0.3">
      <c r="A9" s="115"/>
      <c r="B9" s="80" t="s">
        <v>7</v>
      </c>
      <c r="C9" s="80" t="s">
        <v>58</v>
      </c>
      <c r="D9" s="81" t="s">
        <v>47</v>
      </c>
      <c r="E9" s="80" t="s">
        <v>40</v>
      </c>
      <c r="F9" s="82"/>
      <c r="G9" s="83" t="s">
        <v>41</v>
      </c>
      <c r="H9" s="83"/>
      <c r="I9" s="83" t="s">
        <v>42</v>
      </c>
      <c r="J9" s="83"/>
      <c r="K9" s="83" t="s">
        <v>43</v>
      </c>
      <c r="L9" s="83"/>
      <c r="M9" s="83" t="s">
        <v>44</v>
      </c>
      <c r="N9" s="83"/>
      <c r="O9" s="83" t="s">
        <v>45</v>
      </c>
      <c r="P9" s="83"/>
      <c r="Q9" s="83" t="s">
        <v>46</v>
      </c>
      <c r="R9" s="83"/>
      <c r="S9" s="83"/>
      <c r="T9" s="83"/>
      <c r="U9" s="180" t="s">
        <v>38</v>
      </c>
      <c r="V9" s="181"/>
      <c r="W9" s="181"/>
      <c r="X9" s="182"/>
    </row>
    <row r="10" spans="1:29" ht="12.9" customHeight="1" x14ac:dyDescent="0.3">
      <c r="A10" s="115">
        <v>1</v>
      </c>
      <c r="B10" s="68" t="str">
        <f>'Wettkampf 1'!B10</f>
        <v>Terhalle Maria</v>
      </c>
      <c r="C10" s="68" t="str">
        <f>'Wettkampf 1'!C10</f>
        <v>Börger I</v>
      </c>
      <c r="D10" s="84"/>
      <c r="E10" s="85"/>
      <c r="F10" s="70">
        <f>IF(E10="x","0",D10)</f>
        <v>0</v>
      </c>
      <c r="G10" s="71">
        <f>IF(C10=$B$2,F10,0)</f>
        <v>0</v>
      </c>
      <c r="H10" s="71">
        <f>(IF(AND($E10="",$C10=$B$2),1,0))</f>
        <v>1</v>
      </c>
      <c r="I10" s="71">
        <f>IF($C10=$B$3,F10,0)</f>
        <v>0</v>
      </c>
      <c r="J10" s="71">
        <f>(IF(AND($E10="",$C10=$B$3),1,0))</f>
        <v>0</v>
      </c>
      <c r="K10" s="71">
        <f>IF($C10=$B$4,F10,0)</f>
        <v>0</v>
      </c>
      <c r="L10" s="71">
        <f>(IF(AND($E10="",$C10=$B$4),1,0))</f>
        <v>0</v>
      </c>
      <c r="M10" s="71">
        <f>IF($C10=$B$5,F10,0)</f>
        <v>0</v>
      </c>
      <c r="N10" s="71">
        <f>(IF(AND($E10="",$C10=$B$5),1,0))</f>
        <v>0</v>
      </c>
      <c r="O10" s="71">
        <f>IF($C10=$B$6,F10,0)</f>
        <v>0</v>
      </c>
      <c r="P10" s="71">
        <f>(IF(AND($E10="",$C10=$B$6),1,0))</f>
        <v>0</v>
      </c>
      <c r="Q10" s="71">
        <f>IF($C10=$B$7,F10,0)</f>
        <v>0</v>
      </c>
      <c r="R10" s="71">
        <f>(IF(AND($E10="",$C10=$B$7),1,0))</f>
        <v>0</v>
      </c>
      <c r="S10" s="71"/>
      <c r="T10" s="71"/>
      <c r="U10" s="86"/>
      <c r="V10" s="86"/>
      <c r="W10" s="86"/>
      <c r="X10" s="91">
        <f>U10+V10+W10</f>
        <v>0</v>
      </c>
      <c r="Y10" s="72">
        <f>IF(X10=D10,1,0)</f>
        <v>1</v>
      </c>
      <c r="Z10" s="72">
        <f>IF(X10=0,0,1)</f>
        <v>0</v>
      </c>
      <c r="AA10" s="73" t="str">
        <f>IF(Y10+Z10=2,"Korrekt","")</f>
        <v/>
      </c>
      <c r="AB10" s="76"/>
      <c r="AC10" s="69"/>
    </row>
    <row r="11" spans="1:29" ht="12.9" customHeight="1" x14ac:dyDescent="0.3">
      <c r="A11" s="115">
        <v>2</v>
      </c>
      <c r="B11" s="68" t="str">
        <f>'Wettkampf 1'!B11</f>
        <v>Kronabel Thea</v>
      </c>
      <c r="C11" s="68" t="str">
        <f>'Wettkampf 1'!C11</f>
        <v>Börger I</v>
      </c>
      <c r="D11" s="84"/>
      <c r="E11" s="85"/>
      <c r="F11" s="70">
        <f t="shared" ref="F11:F45" si="0">IF(E11="x","0",D11)</f>
        <v>0</v>
      </c>
      <c r="G11" s="71">
        <f t="shared" ref="G11:G45" si="1">IF(C11=$B$2,F11,0)</f>
        <v>0</v>
      </c>
      <c r="H11" s="71">
        <f t="shared" ref="H11:H45" si="2">(IF(AND($E11="",$C11=$B$2),1,0))</f>
        <v>1</v>
      </c>
      <c r="I11" s="71">
        <f t="shared" ref="I11:I45" si="3">IF($C11=$B$3,F11,0)</f>
        <v>0</v>
      </c>
      <c r="J11" s="71">
        <f t="shared" ref="J11:J45" si="4">(IF(AND($E11="",$C11=$B$3),1,0))</f>
        <v>0</v>
      </c>
      <c r="K11" s="71">
        <f t="shared" ref="K11:K45" si="5">IF($C11=$B$4,F11,0)</f>
        <v>0</v>
      </c>
      <c r="L11" s="71">
        <f t="shared" ref="L11:L45" si="6">(IF(AND($E11="",$C11=$B$4),1,0))</f>
        <v>0</v>
      </c>
      <c r="M11" s="71">
        <f t="shared" ref="M11:M45" si="7">IF($C11=$B$5,F11,0)</f>
        <v>0</v>
      </c>
      <c r="N11" s="71">
        <f t="shared" ref="N11:N45" si="8">(IF(AND($E11="",$C11=$B$5),1,0))</f>
        <v>0</v>
      </c>
      <c r="O11" s="71">
        <f t="shared" ref="O11:O45" si="9">IF($C11=$B$6,F11,0)</f>
        <v>0</v>
      </c>
      <c r="P11" s="71">
        <f t="shared" ref="P11:P45" si="10">(IF(AND($E11="",$C11=$B$6),1,0))</f>
        <v>0</v>
      </c>
      <c r="Q11" s="71">
        <f t="shared" ref="Q11:Q45" si="11">IF($C11=$B$7,F11,0)</f>
        <v>0</v>
      </c>
      <c r="R11" s="71">
        <f t="shared" ref="R11:R45" si="12">(IF(AND($E11="",$C11=$B$7),1,0))</f>
        <v>0</v>
      </c>
      <c r="S11" s="71"/>
      <c r="T11" s="71"/>
      <c r="U11" s="87"/>
      <c r="V11" s="87"/>
      <c r="W11" s="87"/>
      <c r="X11" s="92">
        <f t="shared" ref="X11:X45" si="13">U11+V11+W11</f>
        <v>0</v>
      </c>
      <c r="Y11" s="72">
        <f t="shared" ref="Y11:Y45" si="14">IF(X11=D11,1,0)</f>
        <v>1</v>
      </c>
      <c r="Z11" s="72">
        <f t="shared" ref="Z11:Z45" si="15">IF(X11=0,0,1)</f>
        <v>0</v>
      </c>
      <c r="AA11" s="73" t="str">
        <f t="shared" ref="AA11:AA45" si="16">IF(Y11+Z11=2,"Korrekt","")</f>
        <v/>
      </c>
    </row>
    <row r="12" spans="1:29" ht="12.9" customHeight="1" x14ac:dyDescent="0.3">
      <c r="A12" s="115">
        <v>3</v>
      </c>
      <c r="B12" s="68" t="str">
        <f>'Wettkampf 1'!B12</f>
        <v>Kossenjans Rita</v>
      </c>
      <c r="C12" s="68" t="str">
        <f>'Wettkampf 1'!C12</f>
        <v>Börger I</v>
      </c>
      <c r="D12" s="84"/>
      <c r="E12" s="85"/>
      <c r="F12" s="70">
        <f t="shared" si="0"/>
        <v>0</v>
      </c>
      <c r="G12" s="71">
        <f t="shared" si="1"/>
        <v>0</v>
      </c>
      <c r="H12" s="71">
        <f t="shared" si="2"/>
        <v>1</v>
      </c>
      <c r="I12" s="71">
        <f t="shared" si="3"/>
        <v>0</v>
      </c>
      <c r="J12" s="71">
        <f t="shared" si="4"/>
        <v>0</v>
      </c>
      <c r="K12" s="71">
        <f t="shared" si="5"/>
        <v>0</v>
      </c>
      <c r="L12" s="71">
        <f t="shared" si="6"/>
        <v>0</v>
      </c>
      <c r="M12" s="71">
        <f t="shared" si="7"/>
        <v>0</v>
      </c>
      <c r="N12" s="71">
        <f t="shared" si="8"/>
        <v>0</v>
      </c>
      <c r="O12" s="71">
        <f t="shared" si="9"/>
        <v>0</v>
      </c>
      <c r="P12" s="71">
        <f t="shared" si="10"/>
        <v>0</v>
      </c>
      <c r="Q12" s="71">
        <f t="shared" si="11"/>
        <v>0</v>
      </c>
      <c r="R12" s="71">
        <f t="shared" si="12"/>
        <v>0</v>
      </c>
      <c r="S12" s="71"/>
      <c r="T12" s="71"/>
      <c r="U12" s="87"/>
      <c r="V12" s="87"/>
      <c r="W12" s="87"/>
      <c r="X12" s="92">
        <f t="shared" si="13"/>
        <v>0</v>
      </c>
      <c r="Y12" s="72">
        <f t="shared" si="14"/>
        <v>1</v>
      </c>
      <c r="Z12" s="72">
        <f t="shared" si="15"/>
        <v>0</v>
      </c>
      <c r="AA12" s="73" t="str">
        <f t="shared" si="16"/>
        <v/>
      </c>
    </row>
    <row r="13" spans="1:29" ht="12.9" customHeight="1" x14ac:dyDescent="0.3">
      <c r="A13" s="115">
        <v>4</v>
      </c>
      <c r="B13" s="68" t="str">
        <f>'Wettkampf 1'!B13</f>
        <v>Lammers Eva</v>
      </c>
      <c r="C13" s="68" t="str">
        <f>'Wettkampf 1'!C13</f>
        <v>Börger I</v>
      </c>
      <c r="D13" s="84"/>
      <c r="E13" s="85"/>
      <c r="F13" s="70">
        <f t="shared" si="0"/>
        <v>0</v>
      </c>
      <c r="G13" s="71">
        <f t="shared" si="1"/>
        <v>0</v>
      </c>
      <c r="H13" s="71">
        <f t="shared" si="2"/>
        <v>1</v>
      </c>
      <c r="I13" s="71">
        <f t="shared" si="3"/>
        <v>0</v>
      </c>
      <c r="J13" s="71">
        <f t="shared" si="4"/>
        <v>0</v>
      </c>
      <c r="K13" s="71">
        <f t="shared" si="5"/>
        <v>0</v>
      </c>
      <c r="L13" s="71">
        <f t="shared" si="6"/>
        <v>0</v>
      </c>
      <c r="M13" s="71">
        <f t="shared" si="7"/>
        <v>0</v>
      </c>
      <c r="N13" s="71">
        <f t="shared" si="8"/>
        <v>0</v>
      </c>
      <c r="O13" s="71">
        <f t="shared" si="9"/>
        <v>0</v>
      </c>
      <c r="P13" s="71">
        <f t="shared" si="10"/>
        <v>0</v>
      </c>
      <c r="Q13" s="71">
        <f t="shared" si="11"/>
        <v>0</v>
      </c>
      <c r="R13" s="71">
        <f t="shared" si="12"/>
        <v>0</v>
      </c>
      <c r="S13" s="71"/>
      <c r="T13" s="71"/>
      <c r="U13" s="87"/>
      <c r="V13" s="87"/>
      <c r="W13" s="87"/>
      <c r="X13" s="92">
        <f t="shared" si="13"/>
        <v>0</v>
      </c>
      <c r="Y13" s="72">
        <f t="shared" si="14"/>
        <v>1</v>
      </c>
      <c r="Z13" s="72">
        <f t="shared" si="15"/>
        <v>0</v>
      </c>
      <c r="AA13" s="73" t="str">
        <f t="shared" si="16"/>
        <v/>
      </c>
    </row>
    <row r="14" spans="1:29" ht="12.9" customHeight="1" x14ac:dyDescent="0.3">
      <c r="A14" s="115">
        <v>5</v>
      </c>
      <c r="B14" s="68" t="str">
        <f>'Wettkampf 1'!B14</f>
        <v>Korten Monika</v>
      </c>
      <c r="C14" s="68" t="str">
        <f>'Wettkampf 1'!C14</f>
        <v>Börger I</v>
      </c>
      <c r="D14" s="84"/>
      <c r="E14" s="85" t="s">
        <v>39</v>
      </c>
      <c r="F14" s="70" t="str">
        <f t="shared" si="0"/>
        <v>0</v>
      </c>
      <c r="G14" s="71" t="str">
        <f t="shared" si="1"/>
        <v>0</v>
      </c>
      <c r="H14" s="71">
        <f t="shared" si="2"/>
        <v>0</v>
      </c>
      <c r="I14" s="71">
        <f t="shared" si="3"/>
        <v>0</v>
      </c>
      <c r="J14" s="71">
        <f t="shared" si="4"/>
        <v>0</v>
      </c>
      <c r="K14" s="71">
        <f t="shared" si="5"/>
        <v>0</v>
      </c>
      <c r="L14" s="71">
        <f t="shared" si="6"/>
        <v>0</v>
      </c>
      <c r="M14" s="71">
        <f t="shared" si="7"/>
        <v>0</v>
      </c>
      <c r="N14" s="71">
        <f t="shared" si="8"/>
        <v>0</v>
      </c>
      <c r="O14" s="71">
        <f t="shared" si="9"/>
        <v>0</v>
      </c>
      <c r="P14" s="71">
        <f t="shared" si="10"/>
        <v>0</v>
      </c>
      <c r="Q14" s="71">
        <f t="shared" si="11"/>
        <v>0</v>
      </c>
      <c r="R14" s="71">
        <f t="shared" si="12"/>
        <v>0</v>
      </c>
      <c r="S14" s="71"/>
      <c r="T14" s="71"/>
      <c r="U14" s="87"/>
      <c r="V14" s="87"/>
      <c r="W14" s="87"/>
      <c r="X14" s="92">
        <f t="shared" si="13"/>
        <v>0</v>
      </c>
      <c r="Y14" s="72">
        <f t="shared" si="14"/>
        <v>1</v>
      </c>
      <c r="Z14" s="72">
        <f t="shared" si="15"/>
        <v>0</v>
      </c>
      <c r="AA14" s="73" t="str">
        <f t="shared" si="16"/>
        <v/>
      </c>
    </row>
    <row r="15" spans="1:29" ht="12.9" customHeight="1" x14ac:dyDescent="0.3">
      <c r="A15" s="115">
        <v>6</v>
      </c>
      <c r="B15" s="68" t="str">
        <f>'Wettkampf 1'!B15</f>
        <v>Hackmann Irmgard</v>
      </c>
      <c r="C15" s="68" t="str">
        <f>'Wettkampf 1'!C15</f>
        <v>Lorup I</v>
      </c>
      <c r="D15" s="84"/>
      <c r="E15" s="85" t="s">
        <v>39</v>
      </c>
      <c r="F15" s="70" t="str">
        <f t="shared" si="0"/>
        <v>0</v>
      </c>
      <c r="G15" s="71">
        <f t="shared" si="1"/>
        <v>0</v>
      </c>
      <c r="H15" s="71">
        <f t="shared" si="2"/>
        <v>0</v>
      </c>
      <c r="I15" s="71" t="str">
        <f t="shared" si="3"/>
        <v>0</v>
      </c>
      <c r="J15" s="71">
        <f t="shared" si="4"/>
        <v>0</v>
      </c>
      <c r="K15" s="71">
        <f t="shared" si="5"/>
        <v>0</v>
      </c>
      <c r="L15" s="71">
        <f t="shared" si="6"/>
        <v>0</v>
      </c>
      <c r="M15" s="71">
        <f t="shared" si="7"/>
        <v>0</v>
      </c>
      <c r="N15" s="71">
        <f t="shared" si="8"/>
        <v>0</v>
      </c>
      <c r="O15" s="71">
        <f t="shared" si="9"/>
        <v>0</v>
      </c>
      <c r="P15" s="71">
        <f t="shared" si="10"/>
        <v>0</v>
      </c>
      <c r="Q15" s="71">
        <f t="shared" si="11"/>
        <v>0</v>
      </c>
      <c r="R15" s="71">
        <f t="shared" si="12"/>
        <v>0</v>
      </c>
      <c r="S15" s="71"/>
      <c r="T15" s="71"/>
      <c r="U15" s="87"/>
      <c r="V15" s="87"/>
      <c r="W15" s="87"/>
      <c r="X15" s="92">
        <f t="shared" si="13"/>
        <v>0</v>
      </c>
      <c r="Y15" s="72">
        <f t="shared" si="14"/>
        <v>1</v>
      </c>
      <c r="Z15" s="72">
        <f t="shared" si="15"/>
        <v>0</v>
      </c>
      <c r="AA15" s="73" t="str">
        <f t="shared" si="16"/>
        <v/>
      </c>
    </row>
    <row r="16" spans="1:29" ht="12.9" customHeight="1" x14ac:dyDescent="0.3">
      <c r="A16" s="115">
        <v>7</v>
      </c>
      <c r="B16" s="68" t="str">
        <f>'Wettkampf 1'!B16</f>
        <v>Gerdes Angela</v>
      </c>
      <c r="C16" s="68" t="str">
        <f>'Wettkampf 1'!C16</f>
        <v>Lorup I</v>
      </c>
      <c r="D16" s="84"/>
      <c r="E16" s="85"/>
      <c r="F16" s="70">
        <f t="shared" si="0"/>
        <v>0</v>
      </c>
      <c r="G16" s="71">
        <f t="shared" si="1"/>
        <v>0</v>
      </c>
      <c r="H16" s="71">
        <f t="shared" si="2"/>
        <v>0</v>
      </c>
      <c r="I16" s="71">
        <f t="shared" si="3"/>
        <v>0</v>
      </c>
      <c r="J16" s="71">
        <f t="shared" si="4"/>
        <v>1</v>
      </c>
      <c r="K16" s="71">
        <f t="shared" si="5"/>
        <v>0</v>
      </c>
      <c r="L16" s="71">
        <f t="shared" si="6"/>
        <v>0</v>
      </c>
      <c r="M16" s="71">
        <f t="shared" si="7"/>
        <v>0</v>
      </c>
      <c r="N16" s="71">
        <f t="shared" si="8"/>
        <v>0</v>
      </c>
      <c r="O16" s="71">
        <f t="shared" si="9"/>
        <v>0</v>
      </c>
      <c r="P16" s="71">
        <f t="shared" si="10"/>
        <v>0</v>
      </c>
      <c r="Q16" s="71">
        <f t="shared" si="11"/>
        <v>0</v>
      </c>
      <c r="R16" s="71">
        <f t="shared" si="12"/>
        <v>0</v>
      </c>
      <c r="S16" s="71"/>
      <c r="T16" s="71"/>
      <c r="U16" s="87"/>
      <c r="V16" s="87"/>
      <c r="W16" s="87"/>
      <c r="X16" s="92">
        <f t="shared" si="13"/>
        <v>0</v>
      </c>
      <c r="Y16" s="72">
        <f t="shared" si="14"/>
        <v>1</v>
      </c>
      <c r="Z16" s="72">
        <f t="shared" si="15"/>
        <v>0</v>
      </c>
      <c r="AA16" s="73" t="str">
        <f t="shared" si="16"/>
        <v/>
      </c>
    </row>
    <row r="17" spans="1:27" ht="12.9" customHeight="1" x14ac:dyDescent="0.3">
      <c r="A17" s="115">
        <v>8</v>
      </c>
      <c r="B17" s="68" t="str">
        <f>'Wettkampf 1'!B17</f>
        <v>Lindemann Helga</v>
      </c>
      <c r="C17" s="68" t="str">
        <f>'Wettkampf 1'!C17</f>
        <v>Lorup I</v>
      </c>
      <c r="D17" s="84"/>
      <c r="E17" s="85"/>
      <c r="F17" s="70">
        <f t="shared" si="0"/>
        <v>0</v>
      </c>
      <c r="G17" s="71">
        <f t="shared" si="1"/>
        <v>0</v>
      </c>
      <c r="H17" s="71">
        <f t="shared" si="2"/>
        <v>0</v>
      </c>
      <c r="I17" s="71">
        <f t="shared" si="3"/>
        <v>0</v>
      </c>
      <c r="J17" s="71">
        <f t="shared" si="4"/>
        <v>1</v>
      </c>
      <c r="K17" s="71">
        <f t="shared" si="5"/>
        <v>0</v>
      </c>
      <c r="L17" s="71">
        <f t="shared" si="6"/>
        <v>0</v>
      </c>
      <c r="M17" s="71">
        <f t="shared" si="7"/>
        <v>0</v>
      </c>
      <c r="N17" s="71">
        <f t="shared" si="8"/>
        <v>0</v>
      </c>
      <c r="O17" s="71">
        <f t="shared" si="9"/>
        <v>0</v>
      </c>
      <c r="P17" s="71">
        <f t="shared" si="10"/>
        <v>0</v>
      </c>
      <c r="Q17" s="71">
        <f t="shared" si="11"/>
        <v>0</v>
      </c>
      <c r="R17" s="71">
        <f t="shared" si="12"/>
        <v>0</v>
      </c>
      <c r="S17" s="71"/>
      <c r="T17" s="71"/>
      <c r="U17" s="87"/>
      <c r="V17" s="87"/>
      <c r="W17" s="87"/>
      <c r="X17" s="92">
        <f t="shared" si="13"/>
        <v>0</v>
      </c>
      <c r="Y17" s="72">
        <f t="shared" si="14"/>
        <v>1</v>
      </c>
      <c r="Z17" s="72">
        <f t="shared" si="15"/>
        <v>0</v>
      </c>
      <c r="AA17" s="73" t="str">
        <f t="shared" si="16"/>
        <v/>
      </c>
    </row>
    <row r="18" spans="1:27" ht="12.9" customHeight="1" x14ac:dyDescent="0.3">
      <c r="A18" s="115">
        <v>9</v>
      </c>
      <c r="B18" s="68" t="str">
        <f>'Wettkampf 1'!B18</f>
        <v>Hüntelmann Agnes</v>
      </c>
      <c r="C18" s="68" t="str">
        <f>'Wettkampf 1'!C18</f>
        <v>Lahn I</v>
      </c>
      <c r="D18" s="84"/>
      <c r="E18" s="85"/>
      <c r="F18" s="70">
        <f t="shared" si="0"/>
        <v>0</v>
      </c>
      <c r="G18" s="71">
        <f t="shared" si="1"/>
        <v>0</v>
      </c>
      <c r="H18" s="71">
        <f t="shared" si="2"/>
        <v>0</v>
      </c>
      <c r="I18" s="71">
        <f t="shared" si="3"/>
        <v>0</v>
      </c>
      <c r="J18" s="71">
        <f t="shared" si="4"/>
        <v>0</v>
      </c>
      <c r="K18" s="71">
        <f t="shared" si="5"/>
        <v>0</v>
      </c>
      <c r="L18" s="71">
        <f t="shared" si="6"/>
        <v>1</v>
      </c>
      <c r="M18" s="71">
        <f t="shared" si="7"/>
        <v>0</v>
      </c>
      <c r="N18" s="71">
        <f t="shared" si="8"/>
        <v>0</v>
      </c>
      <c r="O18" s="71">
        <f t="shared" si="9"/>
        <v>0</v>
      </c>
      <c r="P18" s="71">
        <f t="shared" si="10"/>
        <v>0</v>
      </c>
      <c r="Q18" s="71">
        <f t="shared" si="11"/>
        <v>0</v>
      </c>
      <c r="R18" s="71">
        <f t="shared" si="12"/>
        <v>0</v>
      </c>
      <c r="S18" s="71"/>
      <c r="T18" s="71"/>
      <c r="U18" s="87"/>
      <c r="V18" s="87"/>
      <c r="W18" s="87"/>
      <c r="X18" s="92">
        <f t="shared" si="13"/>
        <v>0</v>
      </c>
      <c r="Y18" s="72">
        <f t="shared" si="14"/>
        <v>1</v>
      </c>
      <c r="Z18" s="72">
        <f t="shared" si="15"/>
        <v>0</v>
      </c>
      <c r="AA18" s="73" t="str">
        <f t="shared" si="16"/>
        <v/>
      </c>
    </row>
    <row r="19" spans="1:27" ht="12.9" customHeight="1" x14ac:dyDescent="0.3">
      <c r="A19" s="115">
        <v>10</v>
      </c>
      <c r="B19" s="68" t="str">
        <f>'Wettkampf 1'!B19</f>
        <v>Benten Waltraud</v>
      </c>
      <c r="C19" s="68" t="str">
        <f>'Wettkampf 1'!C19</f>
        <v>Lahn I</v>
      </c>
      <c r="D19" s="84"/>
      <c r="E19" s="85"/>
      <c r="F19" s="70">
        <f t="shared" si="0"/>
        <v>0</v>
      </c>
      <c r="G19" s="71">
        <f t="shared" si="1"/>
        <v>0</v>
      </c>
      <c r="H19" s="71">
        <f t="shared" si="2"/>
        <v>0</v>
      </c>
      <c r="I19" s="71">
        <f t="shared" si="3"/>
        <v>0</v>
      </c>
      <c r="J19" s="71">
        <f t="shared" si="4"/>
        <v>0</v>
      </c>
      <c r="K19" s="71">
        <f t="shared" si="5"/>
        <v>0</v>
      </c>
      <c r="L19" s="71">
        <f t="shared" si="6"/>
        <v>1</v>
      </c>
      <c r="M19" s="71">
        <f t="shared" si="7"/>
        <v>0</v>
      </c>
      <c r="N19" s="71">
        <f t="shared" si="8"/>
        <v>0</v>
      </c>
      <c r="O19" s="71">
        <f t="shared" si="9"/>
        <v>0</v>
      </c>
      <c r="P19" s="71">
        <f t="shared" si="10"/>
        <v>0</v>
      </c>
      <c r="Q19" s="71">
        <f t="shared" si="11"/>
        <v>0</v>
      </c>
      <c r="R19" s="71">
        <f t="shared" si="12"/>
        <v>0</v>
      </c>
      <c r="S19" s="71"/>
      <c r="T19" s="71"/>
      <c r="U19" s="87"/>
      <c r="V19" s="87"/>
      <c r="W19" s="87"/>
      <c r="X19" s="92">
        <f t="shared" si="13"/>
        <v>0</v>
      </c>
      <c r="Y19" s="72">
        <f t="shared" si="14"/>
        <v>1</v>
      </c>
      <c r="Z19" s="72">
        <f t="shared" si="15"/>
        <v>0</v>
      </c>
      <c r="AA19" s="73" t="str">
        <f t="shared" si="16"/>
        <v/>
      </c>
    </row>
    <row r="20" spans="1:27" ht="12.9" customHeight="1" x14ac:dyDescent="0.3">
      <c r="A20" s="115">
        <v>11</v>
      </c>
      <c r="B20" s="68" t="str">
        <f>'Wettkampf 1'!B20</f>
        <v>Bröker Karin</v>
      </c>
      <c r="C20" s="68" t="str">
        <f>'Wettkampf 1'!C20</f>
        <v>Lahn I</v>
      </c>
      <c r="D20" s="84"/>
      <c r="E20" s="85" t="s">
        <v>39</v>
      </c>
      <c r="F20" s="70" t="str">
        <f t="shared" si="0"/>
        <v>0</v>
      </c>
      <c r="G20" s="71">
        <f t="shared" si="1"/>
        <v>0</v>
      </c>
      <c r="H20" s="71">
        <f t="shared" si="2"/>
        <v>0</v>
      </c>
      <c r="I20" s="71">
        <f t="shared" si="3"/>
        <v>0</v>
      </c>
      <c r="J20" s="71">
        <f t="shared" si="4"/>
        <v>0</v>
      </c>
      <c r="K20" s="71" t="str">
        <f t="shared" si="5"/>
        <v>0</v>
      </c>
      <c r="L20" s="71">
        <f t="shared" si="6"/>
        <v>0</v>
      </c>
      <c r="M20" s="71">
        <f t="shared" si="7"/>
        <v>0</v>
      </c>
      <c r="N20" s="71">
        <f t="shared" si="8"/>
        <v>0</v>
      </c>
      <c r="O20" s="71">
        <f t="shared" si="9"/>
        <v>0</v>
      </c>
      <c r="P20" s="71">
        <f t="shared" si="10"/>
        <v>0</v>
      </c>
      <c r="Q20" s="71">
        <f t="shared" si="11"/>
        <v>0</v>
      </c>
      <c r="R20" s="71">
        <f t="shared" si="12"/>
        <v>0</v>
      </c>
      <c r="S20" s="71"/>
      <c r="T20" s="71"/>
      <c r="U20" s="87"/>
      <c r="V20" s="87"/>
      <c r="W20" s="87"/>
      <c r="X20" s="92">
        <f t="shared" si="13"/>
        <v>0</v>
      </c>
      <c r="Y20" s="72">
        <f t="shared" si="14"/>
        <v>1</v>
      </c>
      <c r="Z20" s="72">
        <f t="shared" si="15"/>
        <v>0</v>
      </c>
      <c r="AA20" s="73" t="str">
        <f t="shared" si="16"/>
        <v/>
      </c>
    </row>
    <row r="21" spans="1:27" ht="12.9" customHeight="1" x14ac:dyDescent="0.3">
      <c r="A21" s="115">
        <v>12</v>
      </c>
      <c r="B21" s="68" t="str">
        <f>'Wettkampf 1'!B21</f>
        <v>Thyen Kerstin</v>
      </c>
      <c r="C21" s="68" t="str">
        <f>'Wettkampf 1'!C21</f>
        <v>Lahn I</v>
      </c>
      <c r="D21" s="84"/>
      <c r="E21" s="85" t="s">
        <v>39</v>
      </c>
      <c r="F21" s="70" t="str">
        <f t="shared" si="0"/>
        <v>0</v>
      </c>
      <c r="G21" s="71">
        <f t="shared" si="1"/>
        <v>0</v>
      </c>
      <c r="H21" s="71">
        <f t="shared" si="2"/>
        <v>0</v>
      </c>
      <c r="I21" s="71">
        <f t="shared" si="3"/>
        <v>0</v>
      </c>
      <c r="J21" s="71">
        <f t="shared" si="4"/>
        <v>0</v>
      </c>
      <c r="K21" s="71" t="str">
        <f t="shared" si="5"/>
        <v>0</v>
      </c>
      <c r="L21" s="71">
        <f t="shared" si="6"/>
        <v>0</v>
      </c>
      <c r="M21" s="71">
        <f t="shared" si="7"/>
        <v>0</v>
      </c>
      <c r="N21" s="71">
        <f t="shared" si="8"/>
        <v>0</v>
      </c>
      <c r="O21" s="71">
        <f t="shared" si="9"/>
        <v>0</v>
      </c>
      <c r="P21" s="71">
        <f t="shared" si="10"/>
        <v>0</v>
      </c>
      <c r="Q21" s="71">
        <f t="shared" si="11"/>
        <v>0</v>
      </c>
      <c r="R21" s="71">
        <f t="shared" si="12"/>
        <v>0</v>
      </c>
      <c r="S21" s="71"/>
      <c r="T21" s="71"/>
      <c r="U21" s="87"/>
      <c r="V21" s="87"/>
      <c r="W21" s="87"/>
      <c r="X21" s="92">
        <f t="shared" si="13"/>
        <v>0</v>
      </c>
      <c r="Y21" s="72">
        <f t="shared" si="14"/>
        <v>1</v>
      </c>
      <c r="Z21" s="72">
        <f t="shared" si="15"/>
        <v>0</v>
      </c>
      <c r="AA21" s="73" t="str">
        <f t="shared" si="16"/>
        <v/>
      </c>
    </row>
    <row r="22" spans="1:27" ht="12.9" customHeight="1" x14ac:dyDescent="0.3">
      <c r="A22" s="115">
        <v>13</v>
      </c>
      <c r="B22" s="68" t="str">
        <f>'Wettkampf 1'!B22</f>
        <v>Rehorst Marita</v>
      </c>
      <c r="C22" s="68" t="str">
        <f>'Wettkampf 1'!C22</f>
        <v>Werlte II</v>
      </c>
      <c r="D22" s="84"/>
      <c r="E22" s="85"/>
      <c r="F22" s="70">
        <f t="shared" si="0"/>
        <v>0</v>
      </c>
      <c r="G22" s="71">
        <f t="shared" si="1"/>
        <v>0</v>
      </c>
      <c r="H22" s="71">
        <f t="shared" si="2"/>
        <v>0</v>
      </c>
      <c r="I22" s="71">
        <f t="shared" si="3"/>
        <v>0</v>
      </c>
      <c r="J22" s="71">
        <f t="shared" si="4"/>
        <v>0</v>
      </c>
      <c r="K22" s="71">
        <f t="shared" si="5"/>
        <v>0</v>
      </c>
      <c r="L22" s="71">
        <f t="shared" si="6"/>
        <v>0</v>
      </c>
      <c r="M22" s="71">
        <f t="shared" si="7"/>
        <v>0</v>
      </c>
      <c r="N22" s="71">
        <f t="shared" si="8"/>
        <v>1</v>
      </c>
      <c r="O22" s="71">
        <f t="shared" si="9"/>
        <v>0</v>
      </c>
      <c r="P22" s="71">
        <f t="shared" si="10"/>
        <v>0</v>
      </c>
      <c r="Q22" s="71">
        <f t="shared" si="11"/>
        <v>0</v>
      </c>
      <c r="R22" s="71">
        <f t="shared" si="12"/>
        <v>0</v>
      </c>
      <c r="S22" s="71"/>
      <c r="T22" s="71"/>
      <c r="U22" s="87"/>
      <c r="V22" s="87"/>
      <c r="W22" s="87"/>
      <c r="X22" s="92">
        <f t="shared" si="13"/>
        <v>0</v>
      </c>
      <c r="Y22" s="72">
        <f t="shared" si="14"/>
        <v>1</v>
      </c>
      <c r="Z22" s="72">
        <f t="shared" si="15"/>
        <v>0</v>
      </c>
      <c r="AA22" s="73" t="str">
        <f t="shared" si="16"/>
        <v/>
      </c>
    </row>
    <row r="23" spans="1:27" ht="12.9" customHeight="1" x14ac:dyDescent="0.3">
      <c r="A23" s="115">
        <v>14</v>
      </c>
      <c r="B23" s="68" t="str">
        <f>'Wettkampf 1'!B23</f>
        <v>Deitermann Erika</v>
      </c>
      <c r="C23" s="68" t="str">
        <f>'Wettkampf 1'!C23</f>
        <v>Werlte II</v>
      </c>
      <c r="D23" s="84"/>
      <c r="E23" s="85"/>
      <c r="F23" s="70">
        <f t="shared" si="0"/>
        <v>0</v>
      </c>
      <c r="G23" s="71">
        <f t="shared" si="1"/>
        <v>0</v>
      </c>
      <c r="H23" s="71">
        <f t="shared" si="2"/>
        <v>0</v>
      </c>
      <c r="I23" s="71">
        <f t="shared" si="3"/>
        <v>0</v>
      </c>
      <c r="J23" s="71">
        <f t="shared" si="4"/>
        <v>0</v>
      </c>
      <c r="K23" s="71">
        <f t="shared" si="5"/>
        <v>0</v>
      </c>
      <c r="L23" s="71">
        <f t="shared" si="6"/>
        <v>0</v>
      </c>
      <c r="M23" s="71">
        <f t="shared" si="7"/>
        <v>0</v>
      </c>
      <c r="N23" s="71">
        <f t="shared" si="8"/>
        <v>1</v>
      </c>
      <c r="O23" s="71">
        <f t="shared" si="9"/>
        <v>0</v>
      </c>
      <c r="P23" s="71">
        <f t="shared" si="10"/>
        <v>0</v>
      </c>
      <c r="Q23" s="71">
        <f t="shared" si="11"/>
        <v>0</v>
      </c>
      <c r="R23" s="71">
        <f t="shared" si="12"/>
        <v>0</v>
      </c>
      <c r="S23" s="71"/>
      <c r="T23" s="71"/>
      <c r="U23" s="87"/>
      <c r="V23" s="87"/>
      <c r="W23" s="87"/>
      <c r="X23" s="92">
        <f t="shared" si="13"/>
        <v>0</v>
      </c>
      <c r="Y23" s="72">
        <f t="shared" si="14"/>
        <v>1</v>
      </c>
      <c r="Z23" s="72">
        <f t="shared" si="15"/>
        <v>0</v>
      </c>
      <c r="AA23" s="73" t="str">
        <f t="shared" si="16"/>
        <v/>
      </c>
    </row>
    <row r="24" spans="1:27" ht="12.9" customHeight="1" x14ac:dyDescent="0.3">
      <c r="A24" s="115">
        <v>15</v>
      </c>
      <c r="B24" s="68" t="str">
        <f>'Wettkampf 1'!B24</f>
        <v>Kensinger Elvira</v>
      </c>
      <c r="C24" s="68" t="str">
        <f>'Wettkampf 1'!C24</f>
        <v>Werlte II</v>
      </c>
      <c r="D24" s="84"/>
      <c r="E24" s="85"/>
      <c r="F24" s="70">
        <f t="shared" si="0"/>
        <v>0</v>
      </c>
      <c r="G24" s="71">
        <f t="shared" si="1"/>
        <v>0</v>
      </c>
      <c r="H24" s="71">
        <f t="shared" si="2"/>
        <v>0</v>
      </c>
      <c r="I24" s="71">
        <f t="shared" si="3"/>
        <v>0</v>
      </c>
      <c r="J24" s="71">
        <f t="shared" si="4"/>
        <v>0</v>
      </c>
      <c r="K24" s="71">
        <f t="shared" si="5"/>
        <v>0</v>
      </c>
      <c r="L24" s="71">
        <f t="shared" si="6"/>
        <v>0</v>
      </c>
      <c r="M24" s="71">
        <f t="shared" si="7"/>
        <v>0</v>
      </c>
      <c r="N24" s="71">
        <f t="shared" si="8"/>
        <v>1</v>
      </c>
      <c r="O24" s="71">
        <f t="shared" si="9"/>
        <v>0</v>
      </c>
      <c r="P24" s="71">
        <f t="shared" si="10"/>
        <v>0</v>
      </c>
      <c r="Q24" s="71">
        <f t="shared" si="11"/>
        <v>0</v>
      </c>
      <c r="R24" s="71">
        <f t="shared" si="12"/>
        <v>0</v>
      </c>
      <c r="S24" s="71"/>
      <c r="T24" s="71"/>
      <c r="U24" s="87"/>
      <c r="V24" s="87"/>
      <c r="W24" s="87"/>
      <c r="X24" s="92">
        <f t="shared" si="13"/>
        <v>0</v>
      </c>
      <c r="Y24" s="72">
        <f t="shared" si="14"/>
        <v>1</v>
      </c>
      <c r="Z24" s="72">
        <f t="shared" si="15"/>
        <v>0</v>
      </c>
      <c r="AA24" s="73" t="str">
        <f t="shared" si="16"/>
        <v/>
      </c>
    </row>
    <row r="25" spans="1:27" ht="12.9" customHeight="1" x14ac:dyDescent="0.3">
      <c r="A25" s="115">
        <v>16</v>
      </c>
      <c r="B25" s="68" t="str">
        <f>'Wettkampf 1'!B25</f>
        <v>Freitag Silvia</v>
      </c>
      <c r="C25" s="68" t="str">
        <f>'Wettkampf 1'!C25</f>
        <v>Werlte II</v>
      </c>
      <c r="D25" s="84"/>
      <c r="E25" s="85"/>
      <c r="F25" s="70">
        <f t="shared" si="0"/>
        <v>0</v>
      </c>
      <c r="G25" s="71">
        <f t="shared" si="1"/>
        <v>0</v>
      </c>
      <c r="H25" s="71">
        <f t="shared" si="2"/>
        <v>0</v>
      </c>
      <c r="I25" s="71">
        <f t="shared" si="3"/>
        <v>0</v>
      </c>
      <c r="J25" s="71">
        <f t="shared" si="4"/>
        <v>0</v>
      </c>
      <c r="K25" s="71">
        <f t="shared" si="5"/>
        <v>0</v>
      </c>
      <c r="L25" s="71">
        <f t="shared" si="6"/>
        <v>0</v>
      </c>
      <c r="M25" s="71">
        <f t="shared" si="7"/>
        <v>0</v>
      </c>
      <c r="N25" s="71">
        <f t="shared" si="8"/>
        <v>1</v>
      </c>
      <c r="O25" s="71">
        <f t="shared" si="9"/>
        <v>0</v>
      </c>
      <c r="P25" s="71">
        <f t="shared" si="10"/>
        <v>0</v>
      </c>
      <c r="Q25" s="71">
        <f t="shared" si="11"/>
        <v>0</v>
      </c>
      <c r="R25" s="71">
        <f t="shared" si="12"/>
        <v>0</v>
      </c>
      <c r="S25" s="71"/>
      <c r="T25" s="71"/>
      <c r="U25" s="87"/>
      <c r="V25" s="87"/>
      <c r="W25" s="87"/>
      <c r="X25" s="92">
        <f t="shared" si="13"/>
        <v>0</v>
      </c>
      <c r="Y25" s="72">
        <f t="shared" si="14"/>
        <v>1</v>
      </c>
      <c r="Z25" s="72">
        <f t="shared" si="15"/>
        <v>0</v>
      </c>
      <c r="AA25" s="73" t="str">
        <f t="shared" si="16"/>
        <v/>
      </c>
    </row>
    <row r="26" spans="1:27" ht="12.9" customHeight="1" x14ac:dyDescent="0.3">
      <c r="A26" s="115">
        <v>17</v>
      </c>
      <c r="B26" s="68" t="str">
        <f>'Wettkampf 1'!B26</f>
        <v>Büter Maria</v>
      </c>
      <c r="C26" s="68" t="str">
        <f>'Wettkampf 1'!C26</f>
        <v>Werlte II</v>
      </c>
      <c r="D26" s="84"/>
      <c r="E26" s="85" t="s">
        <v>39</v>
      </c>
      <c r="F26" s="70" t="str">
        <f t="shared" si="0"/>
        <v>0</v>
      </c>
      <c r="G26" s="71">
        <f t="shared" si="1"/>
        <v>0</v>
      </c>
      <c r="H26" s="71">
        <f t="shared" si="2"/>
        <v>0</v>
      </c>
      <c r="I26" s="71">
        <f t="shared" si="3"/>
        <v>0</v>
      </c>
      <c r="J26" s="71">
        <f t="shared" si="4"/>
        <v>0</v>
      </c>
      <c r="K26" s="71">
        <f t="shared" si="5"/>
        <v>0</v>
      </c>
      <c r="L26" s="71">
        <f t="shared" si="6"/>
        <v>0</v>
      </c>
      <c r="M26" s="71" t="str">
        <f t="shared" si="7"/>
        <v>0</v>
      </c>
      <c r="N26" s="71">
        <f t="shared" si="8"/>
        <v>0</v>
      </c>
      <c r="O26" s="71">
        <f t="shared" si="9"/>
        <v>0</v>
      </c>
      <c r="P26" s="71">
        <f t="shared" si="10"/>
        <v>0</v>
      </c>
      <c r="Q26" s="71">
        <f t="shared" si="11"/>
        <v>0</v>
      </c>
      <c r="R26" s="71">
        <f t="shared" si="12"/>
        <v>0</v>
      </c>
      <c r="S26" s="71"/>
      <c r="T26" s="71"/>
      <c r="U26" s="87"/>
      <c r="V26" s="87"/>
      <c r="W26" s="87"/>
      <c r="X26" s="92">
        <f t="shared" si="13"/>
        <v>0</v>
      </c>
      <c r="Y26" s="72">
        <f t="shared" si="14"/>
        <v>1</v>
      </c>
      <c r="Z26" s="72">
        <f t="shared" si="15"/>
        <v>0</v>
      </c>
      <c r="AA26" s="73" t="str">
        <f t="shared" si="16"/>
        <v/>
      </c>
    </row>
    <row r="27" spans="1:27" ht="12.9" customHeight="1" x14ac:dyDescent="0.3">
      <c r="A27" s="115">
        <v>18</v>
      </c>
      <c r="B27" s="68" t="str">
        <f>'Wettkampf 1'!B27</f>
        <v>Grote Annelen</v>
      </c>
      <c r="C27" s="68" t="str">
        <f>'Wettkampf 1'!C27</f>
        <v>Neubörger I</v>
      </c>
      <c r="D27" s="84"/>
      <c r="E27" s="85" t="s">
        <v>39</v>
      </c>
      <c r="F27" s="70" t="str">
        <f t="shared" si="0"/>
        <v>0</v>
      </c>
      <c r="G27" s="71">
        <f t="shared" si="1"/>
        <v>0</v>
      </c>
      <c r="H27" s="71">
        <f t="shared" si="2"/>
        <v>0</v>
      </c>
      <c r="I27" s="71">
        <f t="shared" si="3"/>
        <v>0</v>
      </c>
      <c r="J27" s="71">
        <f t="shared" si="4"/>
        <v>0</v>
      </c>
      <c r="K27" s="71">
        <f t="shared" si="5"/>
        <v>0</v>
      </c>
      <c r="L27" s="71">
        <f t="shared" si="6"/>
        <v>0</v>
      </c>
      <c r="M27" s="71">
        <f t="shared" si="7"/>
        <v>0</v>
      </c>
      <c r="N27" s="71">
        <f t="shared" si="8"/>
        <v>0</v>
      </c>
      <c r="O27" s="71" t="str">
        <f t="shared" si="9"/>
        <v>0</v>
      </c>
      <c r="P27" s="71">
        <f t="shared" si="10"/>
        <v>0</v>
      </c>
      <c r="Q27" s="71">
        <f t="shared" si="11"/>
        <v>0</v>
      </c>
      <c r="R27" s="71">
        <f t="shared" si="12"/>
        <v>0</v>
      </c>
      <c r="S27" s="71"/>
      <c r="T27" s="71"/>
      <c r="U27" s="87"/>
      <c r="V27" s="87"/>
      <c r="W27" s="87"/>
      <c r="X27" s="92">
        <f t="shared" si="13"/>
        <v>0</v>
      </c>
      <c r="Y27" s="72">
        <f t="shared" si="14"/>
        <v>1</v>
      </c>
      <c r="Z27" s="72">
        <f t="shared" si="15"/>
        <v>0</v>
      </c>
      <c r="AA27" s="73" t="str">
        <f t="shared" si="16"/>
        <v/>
      </c>
    </row>
    <row r="28" spans="1:27" ht="12.9" customHeight="1" x14ac:dyDescent="0.3">
      <c r="A28" s="115">
        <v>19</v>
      </c>
      <c r="B28" s="68" t="str">
        <f>'Wettkampf 1'!B28</f>
        <v>Runde Heike</v>
      </c>
      <c r="C28" s="68" t="str">
        <f>'Wettkampf 1'!C28</f>
        <v>Neubörger I</v>
      </c>
      <c r="D28" s="84"/>
      <c r="E28" s="85"/>
      <c r="F28" s="70">
        <f t="shared" si="0"/>
        <v>0</v>
      </c>
      <c r="G28" s="71">
        <f t="shared" si="1"/>
        <v>0</v>
      </c>
      <c r="H28" s="71">
        <f t="shared" si="2"/>
        <v>0</v>
      </c>
      <c r="I28" s="71">
        <f t="shared" si="3"/>
        <v>0</v>
      </c>
      <c r="J28" s="71">
        <f t="shared" si="4"/>
        <v>0</v>
      </c>
      <c r="K28" s="71">
        <f t="shared" si="5"/>
        <v>0</v>
      </c>
      <c r="L28" s="71">
        <f t="shared" si="6"/>
        <v>0</v>
      </c>
      <c r="M28" s="71">
        <f t="shared" si="7"/>
        <v>0</v>
      </c>
      <c r="N28" s="71">
        <f t="shared" si="8"/>
        <v>0</v>
      </c>
      <c r="O28" s="71">
        <f t="shared" si="9"/>
        <v>0</v>
      </c>
      <c r="P28" s="71">
        <f t="shared" si="10"/>
        <v>1</v>
      </c>
      <c r="Q28" s="71">
        <f t="shared" si="11"/>
        <v>0</v>
      </c>
      <c r="R28" s="71">
        <f t="shared" si="12"/>
        <v>0</v>
      </c>
      <c r="S28" s="71"/>
      <c r="T28" s="71"/>
      <c r="U28" s="87"/>
      <c r="V28" s="87"/>
      <c r="W28" s="87"/>
      <c r="X28" s="92">
        <f t="shared" si="13"/>
        <v>0</v>
      </c>
      <c r="Y28" s="72">
        <f t="shared" si="14"/>
        <v>1</v>
      </c>
      <c r="Z28" s="72">
        <f t="shared" si="15"/>
        <v>0</v>
      </c>
      <c r="AA28" s="73" t="str">
        <f t="shared" si="16"/>
        <v/>
      </c>
    </row>
    <row r="29" spans="1:27" ht="12.9" customHeight="1" x14ac:dyDescent="0.3">
      <c r="A29" s="115">
        <v>20</v>
      </c>
      <c r="B29" s="68" t="str">
        <f>'Wettkampf 1'!B29</f>
        <v>Jansen Angelika</v>
      </c>
      <c r="C29" s="68" t="str">
        <f>'Wettkampf 1'!C29</f>
        <v>Neubörger I</v>
      </c>
      <c r="D29" s="84"/>
      <c r="E29" s="85"/>
      <c r="F29" s="70">
        <f t="shared" si="0"/>
        <v>0</v>
      </c>
      <c r="G29" s="71">
        <f t="shared" si="1"/>
        <v>0</v>
      </c>
      <c r="H29" s="71">
        <f t="shared" si="2"/>
        <v>0</v>
      </c>
      <c r="I29" s="71">
        <f t="shared" si="3"/>
        <v>0</v>
      </c>
      <c r="J29" s="71">
        <f t="shared" si="4"/>
        <v>0</v>
      </c>
      <c r="K29" s="71">
        <f t="shared" si="5"/>
        <v>0</v>
      </c>
      <c r="L29" s="71">
        <f t="shared" si="6"/>
        <v>0</v>
      </c>
      <c r="M29" s="71">
        <f t="shared" si="7"/>
        <v>0</v>
      </c>
      <c r="N29" s="71">
        <f t="shared" si="8"/>
        <v>0</v>
      </c>
      <c r="O29" s="71">
        <f t="shared" si="9"/>
        <v>0</v>
      </c>
      <c r="P29" s="71">
        <f t="shared" si="10"/>
        <v>1</v>
      </c>
      <c r="Q29" s="71">
        <f t="shared" si="11"/>
        <v>0</v>
      </c>
      <c r="R29" s="71">
        <f t="shared" si="12"/>
        <v>0</v>
      </c>
      <c r="S29" s="71"/>
      <c r="T29" s="71"/>
      <c r="U29" s="87"/>
      <c r="V29" s="87"/>
      <c r="W29" s="87"/>
      <c r="X29" s="92">
        <f t="shared" si="13"/>
        <v>0</v>
      </c>
      <c r="Y29" s="72">
        <f t="shared" si="14"/>
        <v>1</v>
      </c>
      <c r="Z29" s="72">
        <f t="shared" si="15"/>
        <v>0</v>
      </c>
      <c r="AA29" s="73" t="str">
        <f t="shared" si="16"/>
        <v/>
      </c>
    </row>
    <row r="30" spans="1:27" ht="12.9" customHeight="1" x14ac:dyDescent="0.3">
      <c r="A30" s="115">
        <v>21</v>
      </c>
      <c r="B30" s="68" t="str">
        <f>'Wettkampf 1'!B30</f>
        <v>Breer Marlene</v>
      </c>
      <c r="C30" s="68" t="str">
        <f>'Wettkampf 1'!C30</f>
        <v>Neubörger I</v>
      </c>
      <c r="D30" s="84"/>
      <c r="E30" s="85"/>
      <c r="F30" s="70">
        <f t="shared" si="0"/>
        <v>0</v>
      </c>
      <c r="G30" s="71">
        <f t="shared" si="1"/>
        <v>0</v>
      </c>
      <c r="H30" s="71">
        <f t="shared" si="2"/>
        <v>0</v>
      </c>
      <c r="I30" s="71">
        <f t="shared" si="3"/>
        <v>0</v>
      </c>
      <c r="J30" s="71">
        <f t="shared" si="4"/>
        <v>0</v>
      </c>
      <c r="K30" s="71">
        <f t="shared" si="5"/>
        <v>0</v>
      </c>
      <c r="L30" s="71">
        <f t="shared" si="6"/>
        <v>0</v>
      </c>
      <c r="M30" s="71">
        <f t="shared" si="7"/>
        <v>0</v>
      </c>
      <c r="N30" s="71">
        <f t="shared" si="8"/>
        <v>0</v>
      </c>
      <c r="O30" s="71">
        <f t="shared" si="9"/>
        <v>0</v>
      </c>
      <c r="P30" s="71">
        <f t="shared" si="10"/>
        <v>1</v>
      </c>
      <c r="Q30" s="71">
        <f t="shared" si="11"/>
        <v>0</v>
      </c>
      <c r="R30" s="71">
        <f t="shared" si="12"/>
        <v>0</v>
      </c>
      <c r="S30" s="71"/>
      <c r="T30" s="71"/>
      <c r="U30" s="87"/>
      <c r="V30" s="87"/>
      <c r="W30" s="87"/>
      <c r="X30" s="92">
        <f t="shared" si="13"/>
        <v>0</v>
      </c>
      <c r="Y30" s="72">
        <f t="shared" si="14"/>
        <v>1</v>
      </c>
      <c r="Z30" s="72">
        <f t="shared" si="15"/>
        <v>0</v>
      </c>
      <c r="AA30" s="73" t="str">
        <f t="shared" si="16"/>
        <v/>
      </c>
    </row>
    <row r="31" spans="1:27" ht="12.9" customHeight="1" x14ac:dyDescent="0.3">
      <c r="A31" s="115">
        <v>22</v>
      </c>
      <c r="B31" s="68" t="str">
        <f>'Wettkampf 1'!B31</f>
        <v>Pranger Michaela</v>
      </c>
      <c r="C31" s="68" t="str">
        <f>'Wettkampf 1'!C31</f>
        <v>Sögel IV</v>
      </c>
      <c r="D31" s="84"/>
      <c r="E31" s="85"/>
      <c r="F31" s="70">
        <f t="shared" si="0"/>
        <v>0</v>
      </c>
      <c r="G31" s="71">
        <f t="shared" si="1"/>
        <v>0</v>
      </c>
      <c r="H31" s="71">
        <f t="shared" si="2"/>
        <v>0</v>
      </c>
      <c r="I31" s="71">
        <f t="shared" si="3"/>
        <v>0</v>
      </c>
      <c r="J31" s="71">
        <f t="shared" si="4"/>
        <v>0</v>
      </c>
      <c r="K31" s="71">
        <f t="shared" si="5"/>
        <v>0</v>
      </c>
      <c r="L31" s="71">
        <f t="shared" si="6"/>
        <v>0</v>
      </c>
      <c r="M31" s="71">
        <f t="shared" si="7"/>
        <v>0</v>
      </c>
      <c r="N31" s="71">
        <f t="shared" si="8"/>
        <v>0</v>
      </c>
      <c r="O31" s="71">
        <f t="shared" si="9"/>
        <v>0</v>
      </c>
      <c r="P31" s="71">
        <f t="shared" si="10"/>
        <v>0</v>
      </c>
      <c r="Q31" s="71">
        <f t="shared" si="11"/>
        <v>0</v>
      </c>
      <c r="R31" s="71">
        <f t="shared" si="12"/>
        <v>1</v>
      </c>
      <c r="S31" s="71"/>
      <c r="T31" s="71"/>
      <c r="U31" s="87"/>
      <c r="V31" s="87"/>
      <c r="W31" s="87"/>
      <c r="X31" s="92">
        <f t="shared" si="13"/>
        <v>0</v>
      </c>
      <c r="Y31" s="72">
        <f t="shared" si="14"/>
        <v>1</v>
      </c>
      <c r="Z31" s="72">
        <f t="shared" si="15"/>
        <v>0</v>
      </c>
      <c r="AA31" s="73" t="str">
        <f t="shared" si="16"/>
        <v/>
      </c>
    </row>
    <row r="32" spans="1:27" ht="12.9" customHeight="1" x14ac:dyDescent="0.3">
      <c r="A32" s="115">
        <v>23</v>
      </c>
      <c r="B32" s="68" t="str">
        <f>'Wettkampf 1'!B32</f>
        <v>Möhlenkamp Doris</v>
      </c>
      <c r="C32" s="68" t="str">
        <f>'Wettkampf 1'!C32</f>
        <v>Sögel IV</v>
      </c>
      <c r="D32" s="84"/>
      <c r="E32" s="85" t="s">
        <v>39</v>
      </c>
      <c r="F32" s="70" t="str">
        <f t="shared" si="0"/>
        <v>0</v>
      </c>
      <c r="G32" s="71">
        <f t="shared" si="1"/>
        <v>0</v>
      </c>
      <c r="H32" s="71">
        <f t="shared" si="2"/>
        <v>0</v>
      </c>
      <c r="I32" s="71">
        <f t="shared" si="3"/>
        <v>0</v>
      </c>
      <c r="J32" s="71">
        <f t="shared" si="4"/>
        <v>0</v>
      </c>
      <c r="K32" s="71">
        <f t="shared" si="5"/>
        <v>0</v>
      </c>
      <c r="L32" s="71">
        <f t="shared" si="6"/>
        <v>0</v>
      </c>
      <c r="M32" s="71">
        <f t="shared" si="7"/>
        <v>0</v>
      </c>
      <c r="N32" s="71">
        <f t="shared" si="8"/>
        <v>0</v>
      </c>
      <c r="O32" s="71">
        <f t="shared" si="9"/>
        <v>0</v>
      </c>
      <c r="P32" s="71">
        <f t="shared" si="10"/>
        <v>0</v>
      </c>
      <c r="Q32" s="71" t="str">
        <f t="shared" si="11"/>
        <v>0</v>
      </c>
      <c r="R32" s="71">
        <f t="shared" si="12"/>
        <v>0</v>
      </c>
      <c r="S32" s="71"/>
      <c r="T32" s="71"/>
      <c r="U32" s="87"/>
      <c r="V32" s="87"/>
      <c r="W32" s="87"/>
      <c r="X32" s="92">
        <f t="shared" si="13"/>
        <v>0</v>
      </c>
      <c r="Y32" s="72">
        <f t="shared" si="14"/>
        <v>1</v>
      </c>
      <c r="Z32" s="72">
        <f t="shared" si="15"/>
        <v>0</v>
      </c>
      <c r="AA32" s="73" t="str">
        <f t="shared" si="16"/>
        <v/>
      </c>
    </row>
    <row r="33" spans="1:27" ht="12.9" customHeight="1" x14ac:dyDescent="0.3">
      <c r="A33" s="115">
        <v>24</v>
      </c>
      <c r="B33" s="68" t="str">
        <f>'Wettkampf 1'!B33</f>
        <v>Trempeck Olga</v>
      </c>
      <c r="C33" s="68" t="str">
        <f>'Wettkampf 1'!C33</f>
        <v>Sögel IV</v>
      </c>
      <c r="D33" s="84"/>
      <c r="E33" s="85" t="s">
        <v>39</v>
      </c>
      <c r="F33" s="70" t="str">
        <f t="shared" si="0"/>
        <v>0</v>
      </c>
      <c r="G33" s="71">
        <f t="shared" si="1"/>
        <v>0</v>
      </c>
      <c r="H33" s="71">
        <f t="shared" si="2"/>
        <v>0</v>
      </c>
      <c r="I33" s="71">
        <f t="shared" si="3"/>
        <v>0</v>
      </c>
      <c r="J33" s="71">
        <f t="shared" si="4"/>
        <v>0</v>
      </c>
      <c r="K33" s="71">
        <f t="shared" si="5"/>
        <v>0</v>
      </c>
      <c r="L33" s="71">
        <f t="shared" si="6"/>
        <v>0</v>
      </c>
      <c r="M33" s="71">
        <f t="shared" si="7"/>
        <v>0</v>
      </c>
      <c r="N33" s="71">
        <f t="shared" si="8"/>
        <v>0</v>
      </c>
      <c r="O33" s="71">
        <f t="shared" si="9"/>
        <v>0</v>
      </c>
      <c r="P33" s="71">
        <f t="shared" si="10"/>
        <v>0</v>
      </c>
      <c r="Q33" s="71" t="str">
        <f t="shared" si="11"/>
        <v>0</v>
      </c>
      <c r="R33" s="71">
        <f t="shared" si="12"/>
        <v>0</v>
      </c>
      <c r="S33" s="71"/>
      <c r="T33" s="71"/>
      <c r="U33" s="87"/>
      <c r="V33" s="87"/>
      <c r="W33" s="87"/>
      <c r="X33" s="92">
        <f t="shared" si="13"/>
        <v>0</v>
      </c>
      <c r="Y33" s="72">
        <f t="shared" si="14"/>
        <v>1</v>
      </c>
      <c r="Z33" s="72">
        <f t="shared" si="15"/>
        <v>0</v>
      </c>
      <c r="AA33" s="73" t="str">
        <f t="shared" si="16"/>
        <v/>
      </c>
    </row>
    <row r="34" spans="1:27" ht="12.9" customHeight="1" x14ac:dyDescent="0.3">
      <c r="A34" s="115">
        <v>25</v>
      </c>
      <c r="B34" s="68" t="str">
        <f>'Wettkampf 1'!B34</f>
        <v>Pranger Anne</v>
      </c>
      <c r="C34" s="68" t="str">
        <f>'Wettkampf 1'!C34</f>
        <v>Sögel IV</v>
      </c>
      <c r="D34" s="84"/>
      <c r="E34" s="85"/>
      <c r="F34" s="70">
        <f t="shared" si="0"/>
        <v>0</v>
      </c>
      <c r="G34" s="71">
        <f t="shared" si="1"/>
        <v>0</v>
      </c>
      <c r="H34" s="71">
        <f t="shared" si="2"/>
        <v>0</v>
      </c>
      <c r="I34" s="71">
        <f t="shared" si="3"/>
        <v>0</v>
      </c>
      <c r="J34" s="71">
        <f t="shared" si="4"/>
        <v>0</v>
      </c>
      <c r="K34" s="71">
        <f t="shared" si="5"/>
        <v>0</v>
      </c>
      <c r="L34" s="71">
        <f t="shared" si="6"/>
        <v>0</v>
      </c>
      <c r="M34" s="71">
        <f t="shared" si="7"/>
        <v>0</v>
      </c>
      <c r="N34" s="71">
        <f t="shared" si="8"/>
        <v>0</v>
      </c>
      <c r="O34" s="71">
        <f t="shared" si="9"/>
        <v>0</v>
      </c>
      <c r="P34" s="71">
        <f t="shared" si="10"/>
        <v>0</v>
      </c>
      <c r="Q34" s="71">
        <f t="shared" si="11"/>
        <v>0</v>
      </c>
      <c r="R34" s="71">
        <f t="shared" si="12"/>
        <v>1</v>
      </c>
      <c r="S34" s="71"/>
      <c r="T34" s="71"/>
      <c r="U34" s="87"/>
      <c r="V34" s="87"/>
      <c r="W34" s="87"/>
      <c r="X34" s="92">
        <f t="shared" si="13"/>
        <v>0</v>
      </c>
      <c r="Y34" s="72">
        <f t="shared" si="14"/>
        <v>1</v>
      </c>
      <c r="Z34" s="72">
        <f t="shared" si="15"/>
        <v>0</v>
      </c>
      <c r="AA34" s="73" t="str">
        <f t="shared" si="16"/>
        <v/>
      </c>
    </row>
    <row r="35" spans="1:27" ht="12.9" customHeight="1" x14ac:dyDescent="0.3">
      <c r="A35" s="115">
        <v>26</v>
      </c>
      <c r="B35" s="68" t="str">
        <f>'Wettkampf 1'!B35</f>
        <v>Wübben Manuela</v>
      </c>
      <c r="C35" s="68" t="str">
        <f>'Wettkampf 1'!C35</f>
        <v>Sögel IV</v>
      </c>
      <c r="D35" s="84"/>
      <c r="E35" s="85"/>
      <c r="F35" s="70">
        <f t="shared" si="0"/>
        <v>0</v>
      </c>
      <c r="G35" s="71">
        <f t="shared" si="1"/>
        <v>0</v>
      </c>
      <c r="H35" s="71">
        <f t="shared" si="2"/>
        <v>0</v>
      </c>
      <c r="I35" s="71">
        <f t="shared" si="3"/>
        <v>0</v>
      </c>
      <c r="J35" s="71">
        <f t="shared" si="4"/>
        <v>0</v>
      </c>
      <c r="K35" s="71">
        <f t="shared" si="5"/>
        <v>0</v>
      </c>
      <c r="L35" s="71">
        <f t="shared" si="6"/>
        <v>0</v>
      </c>
      <c r="M35" s="71">
        <f t="shared" si="7"/>
        <v>0</v>
      </c>
      <c r="N35" s="71">
        <f t="shared" si="8"/>
        <v>0</v>
      </c>
      <c r="O35" s="71">
        <f t="shared" si="9"/>
        <v>0</v>
      </c>
      <c r="P35" s="71">
        <f t="shared" si="10"/>
        <v>0</v>
      </c>
      <c r="Q35" s="71">
        <f t="shared" si="11"/>
        <v>0</v>
      </c>
      <c r="R35" s="71">
        <f t="shared" si="12"/>
        <v>1</v>
      </c>
      <c r="S35" s="71"/>
      <c r="T35" s="71"/>
      <c r="U35" s="87"/>
      <c r="V35" s="87"/>
      <c r="W35" s="87"/>
      <c r="X35" s="92">
        <f t="shared" si="13"/>
        <v>0</v>
      </c>
      <c r="Y35" s="72">
        <f t="shared" si="14"/>
        <v>1</v>
      </c>
      <c r="Z35" s="72">
        <f t="shared" si="15"/>
        <v>0</v>
      </c>
      <c r="AA35" s="73" t="str">
        <f t="shared" si="16"/>
        <v/>
      </c>
    </row>
    <row r="36" spans="1:27" ht="12.9" customHeight="1" x14ac:dyDescent="0.3">
      <c r="A36" s="115">
        <v>27</v>
      </c>
      <c r="B36" s="68" t="str">
        <f>'Wettkampf 1'!B36</f>
        <v>Schütze 27</v>
      </c>
      <c r="C36" s="68" t="str">
        <f>'Wettkampf 1'!C36</f>
        <v>Sögel IV</v>
      </c>
      <c r="D36" s="84"/>
      <c r="E36" s="85"/>
      <c r="F36" s="70">
        <f t="shared" si="0"/>
        <v>0</v>
      </c>
      <c r="G36" s="71">
        <f t="shared" si="1"/>
        <v>0</v>
      </c>
      <c r="H36" s="71">
        <f t="shared" si="2"/>
        <v>0</v>
      </c>
      <c r="I36" s="71">
        <f t="shared" si="3"/>
        <v>0</v>
      </c>
      <c r="J36" s="71">
        <f t="shared" si="4"/>
        <v>0</v>
      </c>
      <c r="K36" s="71">
        <f t="shared" si="5"/>
        <v>0</v>
      </c>
      <c r="L36" s="71">
        <f t="shared" si="6"/>
        <v>0</v>
      </c>
      <c r="M36" s="71">
        <f t="shared" si="7"/>
        <v>0</v>
      </c>
      <c r="N36" s="71">
        <f t="shared" si="8"/>
        <v>0</v>
      </c>
      <c r="O36" s="71">
        <f t="shared" si="9"/>
        <v>0</v>
      </c>
      <c r="P36" s="71">
        <f t="shared" si="10"/>
        <v>0</v>
      </c>
      <c r="Q36" s="71">
        <f t="shared" si="11"/>
        <v>0</v>
      </c>
      <c r="R36" s="71">
        <f t="shared" si="12"/>
        <v>1</v>
      </c>
      <c r="S36" s="71"/>
      <c r="T36" s="71"/>
      <c r="U36" s="87"/>
      <c r="V36" s="87"/>
      <c r="W36" s="87"/>
      <c r="X36" s="92">
        <f t="shared" si="13"/>
        <v>0</v>
      </c>
      <c r="Y36" s="72">
        <f t="shared" si="14"/>
        <v>1</v>
      </c>
      <c r="Z36" s="72">
        <f t="shared" si="15"/>
        <v>0</v>
      </c>
      <c r="AA36" s="73" t="str">
        <f t="shared" si="16"/>
        <v/>
      </c>
    </row>
    <row r="37" spans="1:27" ht="12.9" customHeight="1" x14ac:dyDescent="0.3">
      <c r="A37" s="115">
        <v>28</v>
      </c>
      <c r="B37" s="68" t="str">
        <f>'Wettkampf 1'!B37</f>
        <v>Schütze 28</v>
      </c>
      <c r="C37" s="68" t="str">
        <f>'Wettkampf 1'!C37</f>
        <v>Neubörger I</v>
      </c>
      <c r="D37" s="84"/>
      <c r="E37" s="85"/>
      <c r="F37" s="70">
        <f t="shared" si="0"/>
        <v>0</v>
      </c>
      <c r="G37" s="71">
        <f t="shared" si="1"/>
        <v>0</v>
      </c>
      <c r="H37" s="71">
        <f t="shared" si="2"/>
        <v>0</v>
      </c>
      <c r="I37" s="71">
        <f t="shared" si="3"/>
        <v>0</v>
      </c>
      <c r="J37" s="71">
        <f t="shared" si="4"/>
        <v>0</v>
      </c>
      <c r="K37" s="71">
        <f t="shared" si="5"/>
        <v>0</v>
      </c>
      <c r="L37" s="71">
        <f t="shared" si="6"/>
        <v>0</v>
      </c>
      <c r="M37" s="71">
        <f t="shared" si="7"/>
        <v>0</v>
      </c>
      <c r="N37" s="71">
        <f t="shared" si="8"/>
        <v>0</v>
      </c>
      <c r="O37" s="71">
        <f t="shared" si="9"/>
        <v>0</v>
      </c>
      <c r="P37" s="71">
        <f t="shared" si="10"/>
        <v>1</v>
      </c>
      <c r="Q37" s="71">
        <f t="shared" si="11"/>
        <v>0</v>
      </c>
      <c r="R37" s="71">
        <f t="shared" si="12"/>
        <v>0</v>
      </c>
      <c r="S37" s="71"/>
      <c r="T37" s="71"/>
      <c r="U37" s="87"/>
      <c r="V37" s="87"/>
      <c r="W37" s="87"/>
      <c r="X37" s="92">
        <f t="shared" si="13"/>
        <v>0</v>
      </c>
      <c r="Y37" s="72">
        <f t="shared" si="14"/>
        <v>1</v>
      </c>
      <c r="Z37" s="72">
        <f t="shared" si="15"/>
        <v>0</v>
      </c>
      <c r="AA37" s="73" t="str">
        <f t="shared" si="16"/>
        <v/>
      </c>
    </row>
    <row r="38" spans="1:27" ht="12.9" customHeight="1" x14ac:dyDescent="0.3">
      <c r="A38" s="115">
        <v>29</v>
      </c>
      <c r="B38" s="68" t="str">
        <f>'Wettkampf 1'!B38</f>
        <v>Schütze 29</v>
      </c>
      <c r="C38" s="68" t="str">
        <f>'Wettkampf 1'!C38</f>
        <v>Neubörger I</v>
      </c>
      <c r="D38" s="84"/>
      <c r="E38" s="85" t="s">
        <v>39</v>
      </c>
      <c r="F38" s="70" t="str">
        <f t="shared" si="0"/>
        <v>0</v>
      </c>
      <c r="G38" s="71">
        <f t="shared" si="1"/>
        <v>0</v>
      </c>
      <c r="H38" s="71">
        <f t="shared" si="2"/>
        <v>0</v>
      </c>
      <c r="I38" s="71">
        <f t="shared" si="3"/>
        <v>0</v>
      </c>
      <c r="J38" s="71">
        <f t="shared" si="4"/>
        <v>0</v>
      </c>
      <c r="K38" s="71">
        <f t="shared" si="5"/>
        <v>0</v>
      </c>
      <c r="L38" s="71">
        <f t="shared" si="6"/>
        <v>0</v>
      </c>
      <c r="M38" s="71">
        <f t="shared" si="7"/>
        <v>0</v>
      </c>
      <c r="N38" s="71">
        <f t="shared" si="8"/>
        <v>0</v>
      </c>
      <c r="O38" s="71" t="str">
        <f t="shared" si="9"/>
        <v>0</v>
      </c>
      <c r="P38" s="71">
        <f t="shared" si="10"/>
        <v>0</v>
      </c>
      <c r="Q38" s="71">
        <f t="shared" si="11"/>
        <v>0</v>
      </c>
      <c r="R38" s="71">
        <f t="shared" si="12"/>
        <v>0</v>
      </c>
      <c r="S38" s="71"/>
      <c r="T38" s="71"/>
      <c r="U38" s="87"/>
      <c r="V38" s="87"/>
      <c r="W38" s="87"/>
      <c r="X38" s="92">
        <f t="shared" si="13"/>
        <v>0</v>
      </c>
      <c r="Y38" s="72">
        <f t="shared" si="14"/>
        <v>1</v>
      </c>
      <c r="Z38" s="72">
        <f t="shared" si="15"/>
        <v>0</v>
      </c>
      <c r="AA38" s="73" t="str">
        <f t="shared" si="16"/>
        <v/>
      </c>
    </row>
    <row r="39" spans="1:27" ht="12.9" customHeight="1" x14ac:dyDescent="0.3">
      <c r="A39" s="115">
        <v>30</v>
      </c>
      <c r="B39" s="68" t="str">
        <f>'Wettkampf 1'!B39</f>
        <v>Schütze 30</v>
      </c>
      <c r="C39" s="68" t="str">
        <f>'Wettkampf 1'!C39</f>
        <v>Werlte II</v>
      </c>
      <c r="D39" s="84"/>
      <c r="E39" s="85" t="s">
        <v>39</v>
      </c>
      <c r="F39" s="70" t="str">
        <f t="shared" si="0"/>
        <v>0</v>
      </c>
      <c r="G39" s="71">
        <f t="shared" si="1"/>
        <v>0</v>
      </c>
      <c r="H39" s="71">
        <f t="shared" si="2"/>
        <v>0</v>
      </c>
      <c r="I39" s="71">
        <f t="shared" si="3"/>
        <v>0</v>
      </c>
      <c r="J39" s="71">
        <f t="shared" si="4"/>
        <v>0</v>
      </c>
      <c r="K39" s="71">
        <f t="shared" si="5"/>
        <v>0</v>
      </c>
      <c r="L39" s="71">
        <f t="shared" si="6"/>
        <v>0</v>
      </c>
      <c r="M39" s="71" t="str">
        <f t="shared" si="7"/>
        <v>0</v>
      </c>
      <c r="N39" s="71">
        <f t="shared" si="8"/>
        <v>0</v>
      </c>
      <c r="O39" s="71">
        <f t="shared" si="9"/>
        <v>0</v>
      </c>
      <c r="P39" s="71">
        <f t="shared" si="10"/>
        <v>0</v>
      </c>
      <c r="Q39" s="71">
        <f t="shared" si="11"/>
        <v>0</v>
      </c>
      <c r="R39" s="71">
        <f t="shared" si="12"/>
        <v>0</v>
      </c>
      <c r="S39" s="71"/>
      <c r="T39" s="71"/>
      <c r="U39" s="87"/>
      <c r="V39" s="87"/>
      <c r="W39" s="87"/>
      <c r="X39" s="92">
        <f t="shared" si="13"/>
        <v>0</v>
      </c>
      <c r="Y39" s="72">
        <f t="shared" si="14"/>
        <v>1</v>
      </c>
      <c r="Z39" s="72">
        <f t="shared" si="15"/>
        <v>0</v>
      </c>
      <c r="AA39" s="73" t="str">
        <f t="shared" si="16"/>
        <v/>
      </c>
    </row>
    <row r="40" spans="1:27" ht="12.9" customHeight="1" x14ac:dyDescent="0.3">
      <c r="A40" s="115">
        <v>31</v>
      </c>
      <c r="B40" s="68" t="str">
        <f>'Wettkampf 1'!B40</f>
        <v>Schütze 31</v>
      </c>
      <c r="C40" s="68" t="str">
        <f>'Wettkampf 1'!C40</f>
        <v>Lahn I</v>
      </c>
      <c r="D40" s="84"/>
      <c r="E40" s="85"/>
      <c r="F40" s="70">
        <f t="shared" si="0"/>
        <v>0</v>
      </c>
      <c r="G40" s="71">
        <f t="shared" si="1"/>
        <v>0</v>
      </c>
      <c r="H40" s="71">
        <f t="shared" si="2"/>
        <v>0</v>
      </c>
      <c r="I40" s="71">
        <f t="shared" si="3"/>
        <v>0</v>
      </c>
      <c r="J40" s="71">
        <f t="shared" si="4"/>
        <v>0</v>
      </c>
      <c r="K40" s="71">
        <f t="shared" si="5"/>
        <v>0</v>
      </c>
      <c r="L40" s="71">
        <f t="shared" si="6"/>
        <v>1</v>
      </c>
      <c r="M40" s="71">
        <f t="shared" si="7"/>
        <v>0</v>
      </c>
      <c r="N40" s="71">
        <f t="shared" si="8"/>
        <v>0</v>
      </c>
      <c r="O40" s="71">
        <f t="shared" si="9"/>
        <v>0</v>
      </c>
      <c r="P40" s="71">
        <f t="shared" si="10"/>
        <v>0</v>
      </c>
      <c r="Q40" s="71">
        <f t="shared" si="11"/>
        <v>0</v>
      </c>
      <c r="R40" s="71">
        <f t="shared" si="12"/>
        <v>0</v>
      </c>
      <c r="S40" s="71"/>
      <c r="T40" s="71"/>
      <c r="U40" s="87"/>
      <c r="V40" s="87"/>
      <c r="W40" s="87"/>
      <c r="X40" s="92">
        <f t="shared" si="13"/>
        <v>0</v>
      </c>
      <c r="Y40" s="72">
        <f t="shared" si="14"/>
        <v>1</v>
      </c>
      <c r="Z40" s="72">
        <f t="shared" si="15"/>
        <v>0</v>
      </c>
      <c r="AA40" s="73" t="str">
        <f t="shared" si="16"/>
        <v/>
      </c>
    </row>
    <row r="41" spans="1:27" ht="12.9" customHeight="1" x14ac:dyDescent="0.3">
      <c r="A41" s="115">
        <v>32</v>
      </c>
      <c r="B41" s="68" t="str">
        <f>'Wettkampf 1'!B41</f>
        <v>Schütze 32</v>
      </c>
      <c r="C41" s="68" t="str">
        <f>'Wettkampf 1'!C41</f>
        <v>Lahn I</v>
      </c>
      <c r="D41" s="84"/>
      <c r="E41" s="85"/>
      <c r="F41" s="70">
        <f t="shared" si="0"/>
        <v>0</v>
      </c>
      <c r="G41" s="71">
        <f t="shared" si="1"/>
        <v>0</v>
      </c>
      <c r="H41" s="71">
        <f t="shared" si="2"/>
        <v>0</v>
      </c>
      <c r="I41" s="71">
        <f t="shared" si="3"/>
        <v>0</v>
      </c>
      <c r="J41" s="71">
        <f t="shared" si="4"/>
        <v>0</v>
      </c>
      <c r="K41" s="71">
        <f t="shared" si="5"/>
        <v>0</v>
      </c>
      <c r="L41" s="71">
        <f t="shared" si="6"/>
        <v>1</v>
      </c>
      <c r="M41" s="71">
        <f t="shared" si="7"/>
        <v>0</v>
      </c>
      <c r="N41" s="71">
        <f t="shared" si="8"/>
        <v>0</v>
      </c>
      <c r="O41" s="71">
        <f t="shared" si="9"/>
        <v>0</v>
      </c>
      <c r="P41" s="71">
        <f t="shared" si="10"/>
        <v>0</v>
      </c>
      <c r="Q41" s="71">
        <f t="shared" si="11"/>
        <v>0</v>
      </c>
      <c r="R41" s="71">
        <f t="shared" si="12"/>
        <v>0</v>
      </c>
      <c r="S41" s="71"/>
      <c r="T41" s="71"/>
      <c r="U41" s="87"/>
      <c r="V41" s="87"/>
      <c r="W41" s="87"/>
      <c r="X41" s="92">
        <f t="shared" si="13"/>
        <v>0</v>
      </c>
      <c r="Y41" s="72">
        <f t="shared" si="14"/>
        <v>1</v>
      </c>
      <c r="Z41" s="72">
        <f t="shared" si="15"/>
        <v>0</v>
      </c>
      <c r="AA41" s="73" t="str">
        <f t="shared" si="16"/>
        <v/>
      </c>
    </row>
    <row r="42" spans="1:27" ht="12.9" customHeight="1" x14ac:dyDescent="0.3">
      <c r="A42" s="115">
        <v>33</v>
      </c>
      <c r="B42" s="68" t="str">
        <f>'Wettkampf 1'!B42</f>
        <v>Schütze 33</v>
      </c>
      <c r="C42" s="68" t="str">
        <f>'Wettkampf 1'!C42</f>
        <v>Lorup I</v>
      </c>
      <c r="D42" s="84"/>
      <c r="E42" s="85"/>
      <c r="F42" s="70">
        <f t="shared" si="0"/>
        <v>0</v>
      </c>
      <c r="G42" s="71">
        <f t="shared" si="1"/>
        <v>0</v>
      </c>
      <c r="H42" s="71">
        <f t="shared" si="2"/>
        <v>0</v>
      </c>
      <c r="I42" s="71">
        <f t="shared" si="3"/>
        <v>0</v>
      </c>
      <c r="J42" s="71">
        <f t="shared" si="4"/>
        <v>1</v>
      </c>
      <c r="K42" s="71">
        <f t="shared" si="5"/>
        <v>0</v>
      </c>
      <c r="L42" s="71">
        <f t="shared" si="6"/>
        <v>0</v>
      </c>
      <c r="M42" s="71">
        <f t="shared" si="7"/>
        <v>0</v>
      </c>
      <c r="N42" s="71">
        <f t="shared" si="8"/>
        <v>0</v>
      </c>
      <c r="O42" s="71">
        <f t="shared" si="9"/>
        <v>0</v>
      </c>
      <c r="P42" s="71">
        <f t="shared" si="10"/>
        <v>0</v>
      </c>
      <c r="Q42" s="71">
        <f t="shared" si="11"/>
        <v>0</v>
      </c>
      <c r="R42" s="71">
        <f t="shared" si="12"/>
        <v>0</v>
      </c>
      <c r="S42" s="71"/>
      <c r="T42" s="71"/>
      <c r="U42" s="87"/>
      <c r="V42" s="87"/>
      <c r="W42" s="87"/>
      <c r="X42" s="92">
        <f t="shared" si="13"/>
        <v>0</v>
      </c>
      <c r="Y42" s="72">
        <f t="shared" si="14"/>
        <v>1</v>
      </c>
      <c r="Z42" s="72">
        <f t="shared" si="15"/>
        <v>0</v>
      </c>
      <c r="AA42" s="73" t="str">
        <f t="shared" si="16"/>
        <v/>
      </c>
    </row>
    <row r="43" spans="1:27" ht="12.9" customHeight="1" x14ac:dyDescent="0.3">
      <c r="A43" s="115">
        <v>34</v>
      </c>
      <c r="B43" s="68" t="str">
        <f>'Wettkampf 1'!B43</f>
        <v>Schütze 34</v>
      </c>
      <c r="C43" s="68" t="str">
        <f>'Wettkampf 1'!C43</f>
        <v>Lorup I</v>
      </c>
      <c r="D43" s="84"/>
      <c r="E43" s="85"/>
      <c r="F43" s="70">
        <f t="shared" si="0"/>
        <v>0</v>
      </c>
      <c r="G43" s="71">
        <f t="shared" si="1"/>
        <v>0</v>
      </c>
      <c r="H43" s="71">
        <f t="shared" si="2"/>
        <v>0</v>
      </c>
      <c r="I43" s="71">
        <f t="shared" si="3"/>
        <v>0</v>
      </c>
      <c r="J43" s="71">
        <f t="shared" si="4"/>
        <v>1</v>
      </c>
      <c r="K43" s="71">
        <f t="shared" si="5"/>
        <v>0</v>
      </c>
      <c r="L43" s="71">
        <f t="shared" si="6"/>
        <v>0</v>
      </c>
      <c r="M43" s="71">
        <f t="shared" si="7"/>
        <v>0</v>
      </c>
      <c r="N43" s="71">
        <f t="shared" si="8"/>
        <v>0</v>
      </c>
      <c r="O43" s="71">
        <f t="shared" si="9"/>
        <v>0</v>
      </c>
      <c r="P43" s="71">
        <f t="shared" si="10"/>
        <v>0</v>
      </c>
      <c r="Q43" s="71">
        <f t="shared" si="11"/>
        <v>0</v>
      </c>
      <c r="R43" s="71">
        <f t="shared" si="12"/>
        <v>0</v>
      </c>
      <c r="S43" s="71"/>
      <c r="T43" s="71"/>
      <c r="U43" s="87"/>
      <c r="V43" s="87"/>
      <c r="W43" s="87"/>
      <c r="X43" s="92">
        <f t="shared" si="13"/>
        <v>0</v>
      </c>
      <c r="Y43" s="72">
        <f t="shared" si="14"/>
        <v>1</v>
      </c>
      <c r="Z43" s="72">
        <f t="shared" si="15"/>
        <v>0</v>
      </c>
      <c r="AA43" s="73" t="str">
        <f t="shared" si="16"/>
        <v/>
      </c>
    </row>
    <row r="44" spans="1:27" ht="12.9" customHeight="1" x14ac:dyDescent="0.3">
      <c r="A44" s="115">
        <v>35</v>
      </c>
      <c r="B44" s="68" t="str">
        <f>'Wettkampf 1'!B44</f>
        <v>Schütze 35</v>
      </c>
      <c r="C44" s="68" t="str">
        <f>'Wettkampf 1'!C44</f>
        <v>Lorup I</v>
      </c>
      <c r="D44" s="84"/>
      <c r="E44" s="85" t="s">
        <v>39</v>
      </c>
      <c r="F44" s="70" t="str">
        <f t="shared" si="0"/>
        <v>0</v>
      </c>
      <c r="G44" s="71">
        <f t="shared" si="1"/>
        <v>0</v>
      </c>
      <c r="H44" s="71">
        <f t="shared" si="2"/>
        <v>0</v>
      </c>
      <c r="I44" s="71" t="str">
        <f t="shared" si="3"/>
        <v>0</v>
      </c>
      <c r="J44" s="71">
        <f t="shared" si="4"/>
        <v>0</v>
      </c>
      <c r="K44" s="71">
        <f t="shared" si="5"/>
        <v>0</v>
      </c>
      <c r="L44" s="71">
        <f t="shared" si="6"/>
        <v>0</v>
      </c>
      <c r="M44" s="71">
        <f t="shared" si="7"/>
        <v>0</v>
      </c>
      <c r="N44" s="71">
        <f t="shared" si="8"/>
        <v>0</v>
      </c>
      <c r="O44" s="71">
        <f t="shared" si="9"/>
        <v>0</v>
      </c>
      <c r="P44" s="71">
        <f t="shared" si="10"/>
        <v>0</v>
      </c>
      <c r="Q44" s="71">
        <f t="shared" si="11"/>
        <v>0</v>
      </c>
      <c r="R44" s="71">
        <f t="shared" si="12"/>
        <v>0</v>
      </c>
      <c r="S44" s="71"/>
      <c r="T44" s="71"/>
      <c r="U44" s="87"/>
      <c r="V44" s="87"/>
      <c r="W44" s="87"/>
      <c r="X44" s="92">
        <f t="shared" si="13"/>
        <v>0</v>
      </c>
      <c r="Y44" s="72">
        <f t="shared" si="14"/>
        <v>1</v>
      </c>
      <c r="Z44" s="72">
        <f t="shared" si="15"/>
        <v>0</v>
      </c>
      <c r="AA44" s="73" t="str">
        <f t="shared" si="16"/>
        <v/>
      </c>
    </row>
    <row r="45" spans="1:27" ht="12.9" customHeight="1" x14ac:dyDescent="0.3">
      <c r="A45" s="115">
        <v>36</v>
      </c>
      <c r="B45" s="68" t="str">
        <f>'Wettkampf 1'!B45</f>
        <v>Schütze 36</v>
      </c>
      <c r="C45" s="68" t="str">
        <f>'Wettkampf 1'!C45</f>
        <v>Börger I</v>
      </c>
      <c r="D45" s="84"/>
      <c r="E45" s="85" t="s">
        <v>39</v>
      </c>
      <c r="F45" s="70" t="str">
        <f t="shared" si="0"/>
        <v>0</v>
      </c>
      <c r="G45" s="71" t="str">
        <f t="shared" si="1"/>
        <v>0</v>
      </c>
      <c r="H45" s="71">
        <f t="shared" si="2"/>
        <v>0</v>
      </c>
      <c r="I45" s="71">
        <f t="shared" si="3"/>
        <v>0</v>
      </c>
      <c r="J45" s="71">
        <f t="shared" si="4"/>
        <v>0</v>
      </c>
      <c r="K45" s="71">
        <f t="shared" si="5"/>
        <v>0</v>
      </c>
      <c r="L45" s="71">
        <f t="shared" si="6"/>
        <v>0</v>
      </c>
      <c r="M45" s="71">
        <f t="shared" si="7"/>
        <v>0</v>
      </c>
      <c r="N45" s="71">
        <f t="shared" si="8"/>
        <v>0</v>
      </c>
      <c r="O45" s="71">
        <f t="shared" si="9"/>
        <v>0</v>
      </c>
      <c r="P45" s="71">
        <f t="shared" si="10"/>
        <v>0</v>
      </c>
      <c r="Q45" s="71">
        <f t="shared" si="11"/>
        <v>0</v>
      </c>
      <c r="R45" s="71">
        <f t="shared" si="12"/>
        <v>0</v>
      </c>
      <c r="S45" s="71"/>
      <c r="T45" s="71"/>
      <c r="U45" s="87"/>
      <c r="V45" s="87"/>
      <c r="W45" s="87"/>
      <c r="X45" s="92">
        <f t="shared" si="13"/>
        <v>0</v>
      </c>
      <c r="Y45" s="72">
        <f t="shared" si="14"/>
        <v>1</v>
      </c>
      <c r="Z45" s="72">
        <f t="shared" si="15"/>
        <v>0</v>
      </c>
      <c r="AA45" s="73" t="str">
        <f t="shared" si="16"/>
        <v/>
      </c>
    </row>
    <row r="46" spans="1:27" x14ac:dyDescent="0.3">
      <c r="B46" s="89"/>
      <c r="C46" s="89"/>
      <c r="G46" s="71">
        <f>LARGE(G10:G45,1)+LARGE(G10:G45,2)+LARGE(G10:G45,3)</f>
        <v>0</v>
      </c>
      <c r="H46" s="71">
        <f>SUM(H10:H45)</f>
        <v>4</v>
      </c>
      <c r="I46" s="71">
        <f>LARGE(I10:I45,1)+LARGE(I10:I45,2)+LARGE(I10:I45,3)</f>
        <v>0</v>
      </c>
      <c r="J46" s="71">
        <f>SUM(J10:J45)</f>
        <v>4</v>
      </c>
      <c r="K46" s="71">
        <f>LARGE(K10:K45,1)+LARGE(K10:K45,2)+LARGE(K10:K45,3)</f>
        <v>0</v>
      </c>
      <c r="L46" s="71">
        <f>SUM(L10:L45)</f>
        <v>4</v>
      </c>
      <c r="M46" s="71">
        <f>LARGE(M10:M45,1)+LARGE(M10:M45,2)+LARGE(M10:M45,3)</f>
        <v>0</v>
      </c>
      <c r="N46" s="71">
        <f>SUM(N10:N45)</f>
        <v>4</v>
      </c>
      <c r="O46" s="71">
        <f>LARGE(O10:O45,1)+LARGE(O10:O45,2)+LARGE(O10:O45,3)</f>
        <v>0</v>
      </c>
      <c r="P46" s="71">
        <f>SUM(P10:P45)</f>
        <v>4</v>
      </c>
      <c r="Q46" s="71">
        <f>LARGE(Q10:Q45,1)+LARGE(Q10:Q45,2)+LARGE(Q10:Q45,3)</f>
        <v>0</v>
      </c>
      <c r="R46" s="71">
        <f>SUM(R10:S45)</f>
        <v>4</v>
      </c>
    </row>
    <row r="47" spans="1:27" x14ac:dyDescent="0.3">
      <c r="C47" s="71" t="s">
        <v>75</v>
      </c>
    </row>
  </sheetData>
  <sheetProtection algorithmName="SHA-512" hashValue="qYBYPYp4os9hrWRHUMVfdw9swKuvyEvjGpNDYh3V0ADi7S99E2lg5O/LzQk4zm18ycRVgnp5b9Y13sRPDlaiUQ==" saltValue="wCP2gmsmWilFbOQKnZkhmw==" spinCount="100000"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zoomScaleNormal="100" workbookViewId="0">
      <selection activeCell="E44" sqref="E44"/>
    </sheetView>
  </sheetViews>
  <sheetFormatPr baseColWidth="10" defaultColWidth="22" defaultRowHeight="15.6" x14ac:dyDescent="0.3"/>
  <cols>
    <col min="1" max="1" width="3.5546875" style="71" bestFit="1" customWidth="1"/>
    <col min="2" max="2" width="20.5546875" style="71" customWidth="1"/>
    <col min="3" max="3" width="16.88671875" style="71" customWidth="1"/>
    <col min="4" max="4" width="16.109375" style="79" customWidth="1"/>
    <col min="5" max="5" width="9.88671875" style="69" customWidth="1"/>
    <col min="6" max="6" width="6.44140625" style="70" hidden="1" customWidth="1"/>
    <col min="7" max="7" width="8.88671875" style="71" hidden="1" customWidth="1"/>
    <col min="8" max="8" width="2.33203125" style="71" hidden="1" customWidth="1"/>
    <col min="9" max="9" width="8.88671875" style="71" hidden="1" customWidth="1"/>
    <col min="10" max="10" width="2.33203125" style="71" hidden="1" customWidth="1"/>
    <col min="11" max="11" width="8.88671875" style="71" hidden="1" customWidth="1"/>
    <col min="12" max="12" width="2.33203125" style="71" hidden="1" customWidth="1"/>
    <col min="13" max="13" width="8.88671875" style="71" hidden="1" customWidth="1"/>
    <col min="14" max="14" width="2.33203125" style="71" hidden="1" customWidth="1"/>
    <col min="15" max="15" width="8.88671875" style="71" hidden="1" customWidth="1"/>
    <col min="16" max="16" width="2.33203125" style="71" hidden="1" customWidth="1"/>
    <col min="17" max="17" width="8.88671875" style="71" hidden="1" customWidth="1"/>
    <col min="18" max="18" width="2.33203125" style="72" hidden="1" customWidth="1"/>
    <col min="19" max="19" width="0" style="72" hidden="1" customWidth="1"/>
    <col min="20" max="20" width="12.33203125" style="72" customWidth="1"/>
    <col min="21" max="24" width="10.109375" style="72" customWidth="1"/>
    <col min="25" max="26" width="0" style="72" hidden="1" customWidth="1"/>
    <col min="27" max="27" width="0" style="73" hidden="1" customWidth="1"/>
    <col min="28" max="28" width="22.109375" style="74" customWidth="1"/>
    <col min="29" max="29" width="19.6640625" style="72" customWidth="1"/>
    <col min="30" max="16384" width="22" style="72"/>
  </cols>
  <sheetData>
    <row r="1" spans="1:29" x14ac:dyDescent="0.3">
      <c r="A1" s="115"/>
      <c r="B1" s="66" t="s">
        <v>58</v>
      </c>
      <c r="C1" s="117"/>
      <c r="D1" s="75" t="s">
        <v>8</v>
      </c>
      <c r="V1" s="116" t="s">
        <v>53</v>
      </c>
      <c r="W1" s="188" t="str">
        <f>Übersicht!G4</f>
        <v>Werlte</v>
      </c>
      <c r="X1" s="188"/>
    </row>
    <row r="2" spans="1:29" x14ac:dyDescent="0.3">
      <c r="A2" s="115">
        <v>1</v>
      </c>
      <c r="B2" s="66" t="str">
        <f>'Wettkampf 1'!B2</f>
        <v>Börger I</v>
      </c>
      <c r="D2" s="75">
        <f>G46</f>
        <v>936.1</v>
      </c>
      <c r="E2" s="119" t="str">
        <f>IF(H46&gt;4,"Es sind zu viele Schützen in Wertung!"," ")</f>
        <v xml:space="preserve"> </v>
      </c>
      <c r="V2" s="116" t="s">
        <v>37</v>
      </c>
      <c r="W2" s="189" t="str">
        <f>Übersicht!G3</f>
        <v>07.11.</v>
      </c>
      <c r="X2" s="188"/>
    </row>
    <row r="3" spans="1:29" x14ac:dyDescent="0.3">
      <c r="A3" s="115">
        <v>2</v>
      </c>
      <c r="B3" s="66" t="str">
        <f>'Wettkampf 1'!B3</f>
        <v>Lorup I</v>
      </c>
      <c r="D3" s="75">
        <f>I46</f>
        <v>938.3</v>
      </c>
      <c r="E3" s="119" t="str">
        <f>IF(J46&gt;4,"Es sind zu viele Schützen in Wertung!"," ")</f>
        <v xml:space="preserve"> </v>
      </c>
    </row>
    <row r="4" spans="1:29" x14ac:dyDescent="0.3">
      <c r="A4" s="115">
        <v>3</v>
      </c>
      <c r="B4" s="66" t="str">
        <f>'Wettkampf 1'!B4</f>
        <v>Lahn I</v>
      </c>
      <c r="D4" s="75">
        <f>K46</f>
        <v>942</v>
      </c>
      <c r="E4" s="119" t="str">
        <f>IF(L46&gt;4,"Es sind zu viele Schützen in Wertung!"," ")</f>
        <v xml:space="preserve"> </v>
      </c>
      <c r="U4" s="77"/>
      <c r="V4" s="69"/>
      <c r="W4" s="69"/>
      <c r="X4" s="116" t="s">
        <v>50</v>
      </c>
    </row>
    <row r="5" spans="1:29" x14ac:dyDescent="0.3">
      <c r="A5" s="115">
        <v>4</v>
      </c>
      <c r="B5" s="66" t="str">
        <f>'Wettkampf 1'!B5</f>
        <v>Werlte II</v>
      </c>
      <c r="D5" s="75">
        <f>M46</f>
        <v>925.3</v>
      </c>
      <c r="E5" s="119" t="str">
        <f>IF(N46&gt;4,"Es sind zu viele Schützen in Wertung!"," ")</f>
        <v xml:space="preserve"> </v>
      </c>
      <c r="U5" s="78"/>
      <c r="V5" s="116" t="s">
        <v>52</v>
      </c>
      <c r="W5" s="183" t="s">
        <v>120</v>
      </c>
      <c r="X5" s="184"/>
      <c r="Y5" s="78"/>
    </row>
    <row r="6" spans="1:29" x14ac:dyDescent="0.3">
      <c r="A6" s="115">
        <v>5</v>
      </c>
      <c r="B6" s="66" t="str">
        <f>'Wettkampf 1'!B6</f>
        <v>Neubörger I</v>
      </c>
      <c r="D6" s="75">
        <f>O46</f>
        <v>936.7</v>
      </c>
      <c r="E6" s="119" t="str">
        <f>IF(P46&gt;4,"Es sind zu viele Schützen in Wertung!"," ")</f>
        <v xml:space="preserve"> </v>
      </c>
      <c r="U6" s="78"/>
      <c r="V6" s="116" t="s">
        <v>51</v>
      </c>
      <c r="W6" s="187" t="s">
        <v>121</v>
      </c>
      <c r="X6" s="187"/>
      <c r="Y6" s="78"/>
    </row>
    <row r="7" spans="1:29" x14ac:dyDescent="0.3">
      <c r="A7" s="115">
        <v>6</v>
      </c>
      <c r="B7" s="66" t="str">
        <f>'Wettkampf 1'!B7</f>
        <v>Sögel IV</v>
      </c>
      <c r="D7" s="75">
        <f>Q46</f>
        <v>925</v>
      </c>
      <c r="E7" s="119" t="str">
        <f>IF(R46&gt;4,"Es sind zu viele Schützen in Wertung!"," ")</f>
        <v xml:space="preserve"> </v>
      </c>
      <c r="U7" s="78"/>
      <c r="V7" s="116" t="s">
        <v>67</v>
      </c>
      <c r="W7" s="190" t="s">
        <v>120</v>
      </c>
      <c r="X7" s="191"/>
      <c r="Y7" s="78"/>
    </row>
    <row r="8" spans="1:29" x14ac:dyDescent="0.3">
      <c r="U8" s="78"/>
      <c r="V8" s="78"/>
      <c r="W8" s="78"/>
      <c r="X8" s="78"/>
      <c r="Y8" s="78"/>
    </row>
    <row r="9" spans="1:29" ht="62.4" x14ac:dyDescent="0.3">
      <c r="A9" s="115"/>
      <c r="B9" s="80" t="s">
        <v>7</v>
      </c>
      <c r="C9" s="80" t="s">
        <v>58</v>
      </c>
      <c r="D9" s="81" t="s">
        <v>47</v>
      </c>
      <c r="E9" s="80" t="s">
        <v>40</v>
      </c>
      <c r="F9" s="82"/>
      <c r="G9" s="83" t="s">
        <v>41</v>
      </c>
      <c r="H9" s="83"/>
      <c r="I9" s="83" t="s">
        <v>42</v>
      </c>
      <c r="J9" s="83"/>
      <c r="K9" s="83" t="s">
        <v>43</v>
      </c>
      <c r="L9" s="83"/>
      <c r="M9" s="83" t="s">
        <v>44</v>
      </c>
      <c r="N9" s="83"/>
      <c r="O9" s="83" t="s">
        <v>45</v>
      </c>
      <c r="P9" s="83"/>
      <c r="Q9" s="83" t="s">
        <v>46</v>
      </c>
      <c r="R9" s="83"/>
      <c r="S9" s="83"/>
      <c r="T9" s="83"/>
      <c r="U9" s="180" t="s">
        <v>38</v>
      </c>
      <c r="V9" s="181"/>
      <c r="W9" s="181"/>
      <c r="X9" s="182"/>
    </row>
    <row r="10" spans="1:29" ht="12.9" customHeight="1" x14ac:dyDescent="0.3">
      <c r="A10" s="115">
        <v>1</v>
      </c>
      <c r="B10" s="68" t="str">
        <f>'Wettkampf 1'!B10</f>
        <v>Terhalle Maria</v>
      </c>
      <c r="C10" s="68" t="str">
        <f>'Wettkampf 1'!C10</f>
        <v>Börger I</v>
      </c>
      <c r="D10" s="84">
        <v>312.3</v>
      </c>
      <c r="E10" s="85"/>
      <c r="F10" s="70">
        <f>IF(E10="x","0",D10)</f>
        <v>312.3</v>
      </c>
      <c r="G10" s="71">
        <f>IF(C10=$B$2,F10,0)</f>
        <v>312.3</v>
      </c>
      <c r="H10" s="71">
        <f>(IF(AND($E10="",$C10=$B$2),1,0))</f>
        <v>1</v>
      </c>
      <c r="I10" s="71">
        <f>IF($C10=$B$3,F10,0)</f>
        <v>0</v>
      </c>
      <c r="J10" s="71">
        <f>(IF(AND($E10="",$C10=$B$3),1,0))</f>
        <v>0</v>
      </c>
      <c r="K10" s="71">
        <f>IF($C10=$B$4,F10,0)</f>
        <v>0</v>
      </c>
      <c r="L10" s="71">
        <f>(IF(AND($E10="",$C10=$B$4),1,0))</f>
        <v>0</v>
      </c>
      <c r="M10" s="71">
        <f>IF($C10=$B$5,F10,0)</f>
        <v>0</v>
      </c>
      <c r="N10" s="71">
        <f>(IF(AND($E10="",$C10=$B$5),1,0))</f>
        <v>0</v>
      </c>
      <c r="O10" s="71">
        <f>IF($C10=$B$6,F10,0)</f>
        <v>0</v>
      </c>
      <c r="P10" s="71">
        <f>(IF(AND($E10="",$C10=$B$6),1,0))</f>
        <v>0</v>
      </c>
      <c r="Q10" s="71">
        <f>IF($C10=$B$7,F10,0)</f>
        <v>0</v>
      </c>
      <c r="R10" s="71">
        <f>(IF(AND($E10="",$C10=$B$7),1,0))</f>
        <v>0</v>
      </c>
      <c r="S10" s="71"/>
      <c r="T10" s="71"/>
      <c r="U10" s="86"/>
      <c r="V10" s="86"/>
      <c r="W10" s="86"/>
      <c r="X10" s="91">
        <f>U10+V10+W10</f>
        <v>0</v>
      </c>
      <c r="Y10" s="72">
        <f>IF(X10=D10,1,0)</f>
        <v>0</v>
      </c>
      <c r="Z10" s="72">
        <f>IF(X10=0,0,1)</f>
        <v>0</v>
      </c>
      <c r="AA10" s="73" t="str">
        <f>IF(Y10+Z10=2,"Korrekt","")</f>
        <v/>
      </c>
      <c r="AB10" s="76"/>
      <c r="AC10" s="69"/>
    </row>
    <row r="11" spans="1:29" ht="12.9" customHeight="1" x14ac:dyDescent="0.3">
      <c r="A11" s="115">
        <v>2</v>
      </c>
      <c r="B11" s="68" t="str">
        <f>'Wettkampf 1'!B11</f>
        <v>Kronabel Thea</v>
      </c>
      <c r="C11" s="68" t="str">
        <f>'Wettkampf 1'!C11</f>
        <v>Börger I</v>
      </c>
      <c r="D11" s="84">
        <v>311.5</v>
      </c>
      <c r="E11" s="85"/>
      <c r="F11" s="70">
        <f t="shared" ref="F11:F45" si="0">IF(E11="x","0",D11)</f>
        <v>311.5</v>
      </c>
      <c r="G11" s="71">
        <f t="shared" ref="G11:G45" si="1">IF(C11=$B$2,F11,0)</f>
        <v>311.5</v>
      </c>
      <c r="H11" s="71">
        <f t="shared" ref="H11:H45" si="2">(IF(AND($E11="",$C11=$B$2),1,0))</f>
        <v>1</v>
      </c>
      <c r="I11" s="71">
        <f t="shared" ref="I11:I45" si="3">IF($C11=$B$3,F11,0)</f>
        <v>0</v>
      </c>
      <c r="J11" s="71">
        <f t="shared" ref="J11:J45" si="4">(IF(AND($E11="",$C11=$B$3),1,0))</f>
        <v>0</v>
      </c>
      <c r="K11" s="71">
        <f t="shared" ref="K11:K45" si="5">IF($C11=$B$4,F11,0)</f>
        <v>0</v>
      </c>
      <c r="L11" s="71">
        <f t="shared" ref="L11:L45" si="6">(IF(AND($E11="",$C11=$B$4),1,0))</f>
        <v>0</v>
      </c>
      <c r="M11" s="71">
        <f t="shared" ref="M11:M45" si="7">IF($C11=$B$5,F11,0)</f>
        <v>0</v>
      </c>
      <c r="N11" s="71">
        <f t="shared" ref="N11:N45" si="8">(IF(AND($E11="",$C11=$B$5),1,0))</f>
        <v>0</v>
      </c>
      <c r="O11" s="71">
        <f t="shared" ref="O11:O45" si="9">IF($C11=$B$6,F11,0)</f>
        <v>0</v>
      </c>
      <c r="P11" s="71">
        <f t="shared" ref="P11:P45" si="10">(IF(AND($E11="",$C11=$B$6),1,0))</f>
        <v>0</v>
      </c>
      <c r="Q11" s="71">
        <f t="shared" ref="Q11:Q45" si="11">IF($C11=$B$7,F11,0)</f>
        <v>0</v>
      </c>
      <c r="R11" s="71">
        <f t="shared" ref="R11:R45" si="12">(IF(AND($E11="",$C11=$B$7),1,0))</f>
        <v>0</v>
      </c>
      <c r="S11" s="71"/>
      <c r="T11" s="71"/>
      <c r="U11" s="87"/>
      <c r="V11" s="87"/>
      <c r="W11" s="87"/>
      <c r="X11" s="92">
        <f t="shared" ref="X11:X45" si="13">U11+V11+W11</f>
        <v>0</v>
      </c>
      <c r="Y11" s="72">
        <f t="shared" ref="Y11:Y45" si="14">IF(X11=D11,1,0)</f>
        <v>0</v>
      </c>
      <c r="Z11" s="72">
        <f t="shared" ref="Z11:Z45" si="15">IF(X11=0,0,1)</f>
        <v>0</v>
      </c>
      <c r="AA11" s="73" t="str">
        <f t="shared" ref="AA11:AA45" si="16">IF(Y11+Z11=2,"Korrekt","")</f>
        <v/>
      </c>
    </row>
    <row r="12" spans="1:29" ht="12.9" customHeight="1" x14ac:dyDescent="0.3">
      <c r="A12" s="115">
        <v>3</v>
      </c>
      <c r="B12" s="68" t="str">
        <f>'Wettkampf 1'!B12</f>
        <v>Kossenjans Rita</v>
      </c>
      <c r="C12" s="68" t="str">
        <f>'Wettkampf 1'!C12</f>
        <v>Börger I</v>
      </c>
      <c r="D12" s="84">
        <v>306.89999999999998</v>
      </c>
      <c r="E12" s="85"/>
      <c r="F12" s="70">
        <f t="shared" si="0"/>
        <v>306.89999999999998</v>
      </c>
      <c r="G12" s="71">
        <f t="shared" si="1"/>
        <v>306.89999999999998</v>
      </c>
      <c r="H12" s="71">
        <f t="shared" si="2"/>
        <v>1</v>
      </c>
      <c r="I12" s="71">
        <f t="shared" si="3"/>
        <v>0</v>
      </c>
      <c r="J12" s="71">
        <f t="shared" si="4"/>
        <v>0</v>
      </c>
      <c r="K12" s="71">
        <f t="shared" si="5"/>
        <v>0</v>
      </c>
      <c r="L12" s="71">
        <f t="shared" si="6"/>
        <v>0</v>
      </c>
      <c r="M12" s="71">
        <f t="shared" si="7"/>
        <v>0</v>
      </c>
      <c r="N12" s="71">
        <f t="shared" si="8"/>
        <v>0</v>
      </c>
      <c r="O12" s="71">
        <f t="shared" si="9"/>
        <v>0</v>
      </c>
      <c r="P12" s="71">
        <f t="shared" si="10"/>
        <v>0</v>
      </c>
      <c r="Q12" s="71">
        <f t="shared" si="11"/>
        <v>0</v>
      </c>
      <c r="R12" s="71">
        <f t="shared" si="12"/>
        <v>0</v>
      </c>
      <c r="S12" s="71"/>
      <c r="T12" s="71"/>
      <c r="U12" s="87"/>
      <c r="V12" s="87"/>
      <c r="W12" s="87"/>
      <c r="X12" s="92">
        <f t="shared" si="13"/>
        <v>0</v>
      </c>
      <c r="Y12" s="72">
        <f t="shared" si="14"/>
        <v>0</v>
      </c>
      <c r="Z12" s="72">
        <f t="shared" si="15"/>
        <v>0</v>
      </c>
      <c r="AA12" s="73" t="str">
        <f t="shared" si="16"/>
        <v/>
      </c>
    </row>
    <row r="13" spans="1:29" ht="12.9" customHeight="1" x14ac:dyDescent="0.3">
      <c r="A13" s="115">
        <v>4</v>
      </c>
      <c r="B13" s="68" t="str">
        <f>'Wettkampf 1'!B13</f>
        <v>Lammers Eva</v>
      </c>
      <c r="C13" s="68" t="str">
        <f>'Wettkampf 1'!C13</f>
        <v>Börger I</v>
      </c>
      <c r="D13" s="84">
        <v>312.3</v>
      </c>
      <c r="E13" s="85"/>
      <c r="F13" s="70">
        <f t="shared" si="0"/>
        <v>312.3</v>
      </c>
      <c r="G13" s="71">
        <f t="shared" si="1"/>
        <v>312.3</v>
      </c>
      <c r="H13" s="71">
        <f t="shared" si="2"/>
        <v>1</v>
      </c>
      <c r="I13" s="71">
        <f t="shared" si="3"/>
        <v>0</v>
      </c>
      <c r="J13" s="71">
        <f t="shared" si="4"/>
        <v>0</v>
      </c>
      <c r="K13" s="71">
        <f t="shared" si="5"/>
        <v>0</v>
      </c>
      <c r="L13" s="71">
        <f t="shared" si="6"/>
        <v>0</v>
      </c>
      <c r="M13" s="71">
        <f t="shared" si="7"/>
        <v>0</v>
      </c>
      <c r="N13" s="71">
        <f t="shared" si="8"/>
        <v>0</v>
      </c>
      <c r="O13" s="71">
        <f t="shared" si="9"/>
        <v>0</v>
      </c>
      <c r="P13" s="71">
        <f t="shared" si="10"/>
        <v>0</v>
      </c>
      <c r="Q13" s="71">
        <f t="shared" si="11"/>
        <v>0</v>
      </c>
      <c r="R13" s="71">
        <f t="shared" si="12"/>
        <v>0</v>
      </c>
      <c r="S13" s="71"/>
      <c r="T13" s="71"/>
      <c r="U13" s="87"/>
      <c r="V13" s="87"/>
      <c r="W13" s="87"/>
      <c r="X13" s="92">
        <f t="shared" si="13"/>
        <v>0</v>
      </c>
      <c r="Y13" s="72">
        <f t="shared" si="14"/>
        <v>0</v>
      </c>
      <c r="Z13" s="72">
        <f t="shared" si="15"/>
        <v>0</v>
      </c>
      <c r="AA13" s="73" t="str">
        <f t="shared" si="16"/>
        <v/>
      </c>
    </row>
    <row r="14" spans="1:29" ht="12.9" customHeight="1" x14ac:dyDescent="0.3">
      <c r="A14" s="115">
        <v>5</v>
      </c>
      <c r="B14" s="68" t="str">
        <f>'Wettkampf 1'!B14</f>
        <v>Korten Monika</v>
      </c>
      <c r="C14" s="68" t="str">
        <f>'Wettkampf 1'!C14</f>
        <v>Börger I</v>
      </c>
      <c r="D14" s="84">
        <v>295</v>
      </c>
      <c r="E14" s="85" t="s">
        <v>39</v>
      </c>
      <c r="F14" s="70" t="str">
        <f t="shared" si="0"/>
        <v>0</v>
      </c>
      <c r="G14" s="71" t="str">
        <f t="shared" si="1"/>
        <v>0</v>
      </c>
      <c r="H14" s="71">
        <f t="shared" si="2"/>
        <v>0</v>
      </c>
      <c r="I14" s="71">
        <f t="shared" si="3"/>
        <v>0</v>
      </c>
      <c r="J14" s="71">
        <f t="shared" si="4"/>
        <v>0</v>
      </c>
      <c r="K14" s="71">
        <f t="shared" si="5"/>
        <v>0</v>
      </c>
      <c r="L14" s="71">
        <f t="shared" si="6"/>
        <v>0</v>
      </c>
      <c r="M14" s="71">
        <f t="shared" si="7"/>
        <v>0</v>
      </c>
      <c r="N14" s="71">
        <f t="shared" si="8"/>
        <v>0</v>
      </c>
      <c r="O14" s="71">
        <f t="shared" si="9"/>
        <v>0</v>
      </c>
      <c r="P14" s="71">
        <f t="shared" si="10"/>
        <v>0</v>
      </c>
      <c r="Q14" s="71">
        <f t="shared" si="11"/>
        <v>0</v>
      </c>
      <c r="R14" s="71">
        <f t="shared" si="12"/>
        <v>0</v>
      </c>
      <c r="S14" s="71"/>
      <c r="T14" s="71"/>
      <c r="U14" s="87"/>
      <c r="V14" s="87"/>
      <c r="W14" s="87"/>
      <c r="X14" s="92">
        <f t="shared" si="13"/>
        <v>0</v>
      </c>
      <c r="Y14" s="72">
        <f t="shared" si="14"/>
        <v>0</v>
      </c>
      <c r="Z14" s="72">
        <f t="shared" si="15"/>
        <v>0</v>
      </c>
      <c r="AA14" s="73" t="str">
        <f t="shared" si="16"/>
        <v/>
      </c>
    </row>
    <row r="15" spans="1:29" ht="12.9" customHeight="1" x14ac:dyDescent="0.3">
      <c r="A15" s="115">
        <v>6</v>
      </c>
      <c r="B15" s="68" t="str">
        <f>'Wettkampf 1'!B15</f>
        <v>Hackmann Irmgard</v>
      </c>
      <c r="C15" s="68" t="str">
        <f>'Wettkampf 1'!C15</f>
        <v>Lorup I</v>
      </c>
      <c r="D15" s="84">
        <v>311</v>
      </c>
      <c r="E15" s="85"/>
      <c r="F15" s="70">
        <f t="shared" si="0"/>
        <v>311</v>
      </c>
      <c r="G15" s="71">
        <f t="shared" si="1"/>
        <v>0</v>
      </c>
      <c r="H15" s="71">
        <f t="shared" si="2"/>
        <v>0</v>
      </c>
      <c r="I15" s="71">
        <f t="shared" si="3"/>
        <v>311</v>
      </c>
      <c r="J15" s="71">
        <f t="shared" si="4"/>
        <v>1</v>
      </c>
      <c r="K15" s="71">
        <f t="shared" si="5"/>
        <v>0</v>
      </c>
      <c r="L15" s="71">
        <f t="shared" si="6"/>
        <v>0</v>
      </c>
      <c r="M15" s="71">
        <f t="shared" si="7"/>
        <v>0</v>
      </c>
      <c r="N15" s="71">
        <f t="shared" si="8"/>
        <v>0</v>
      </c>
      <c r="O15" s="71">
        <f t="shared" si="9"/>
        <v>0</v>
      </c>
      <c r="P15" s="71">
        <f t="shared" si="10"/>
        <v>0</v>
      </c>
      <c r="Q15" s="71">
        <f t="shared" si="11"/>
        <v>0</v>
      </c>
      <c r="R15" s="71">
        <f t="shared" si="12"/>
        <v>0</v>
      </c>
      <c r="S15" s="71"/>
      <c r="T15" s="71"/>
      <c r="U15" s="87"/>
      <c r="V15" s="87"/>
      <c r="W15" s="87"/>
      <c r="X15" s="92">
        <f t="shared" si="13"/>
        <v>0</v>
      </c>
      <c r="Y15" s="72">
        <f t="shared" si="14"/>
        <v>0</v>
      </c>
      <c r="Z15" s="72">
        <f t="shared" si="15"/>
        <v>0</v>
      </c>
      <c r="AA15" s="73" t="str">
        <f t="shared" si="16"/>
        <v/>
      </c>
    </row>
    <row r="16" spans="1:29" ht="12.9" customHeight="1" x14ac:dyDescent="0.3">
      <c r="A16" s="115">
        <v>7</v>
      </c>
      <c r="B16" s="68" t="str">
        <f>'Wettkampf 1'!B16</f>
        <v>Gerdes Angela</v>
      </c>
      <c r="C16" s="68" t="str">
        <f>'Wettkampf 1'!C16</f>
        <v>Lorup I</v>
      </c>
      <c r="D16" s="84">
        <v>311.10000000000002</v>
      </c>
      <c r="E16" s="85"/>
      <c r="F16" s="70">
        <f t="shared" si="0"/>
        <v>311.10000000000002</v>
      </c>
      <c r="G16" s="71">
        <f t="shared" si="1"/>
        <v>0</v>
      </c>
      <c r="H16" s="71">
        <f t="shared" si="2"/>
        <v>0</v>
      </c>
      <c r="I16" s="71">
        <f t="shared" si="3"/>
        <v>311.10000000000002</v>
      </c>
      <c r="J16" s="71">
        <f t="shared" si="4"/>
        <v>1</v>
      </c>
      <c r="K16" s="71">
        <f t="shared" si="5"/>
        <v>0</v>
      </c>
      <c r="L16" s="71">
        <f t="shared" si="6"/>
        <v>0</v>
      </c>
      <c r="M16" s="71">
        <f t="shared" si="7"/>
        <v>0</v>
      </c>
      <c r="N16" s="71">
        <f t="shared" si="8"/>
        <v>0</v>
      </c>
      <c r="O16" s="71">
        <f t="shared" si="9"/>
        <v>0</v>
      </c>
      <c r="P16" s="71">
        <f t="shared" si="10"/>
        <v>0</v>
      </c>
      <c r="Q16" s="71">
        <f t="shared" si="11"/>
        <v>0</v>
      </c>
      <c r="R16" s="71">
        <f t="shared" si="12"/>
        <v>0</v>
      </c>
      <c r="S16" s="71"/>
      <c r="T16" s="71"/>
      <c r="U16" s="87"/>
      <c r="V16" s="87"/>
      <c r="W16" s="87"/>
      <c r="X16" s="92">
        <f t="shared" si="13"/>
        <v>0</v>
      </c>
      <c r="Y16" s="72">
        <f t="shared" si="14"/>
        <v>0</v>
      </c>
      <c r="Z16" s="72">
        <f t="shared" si="15"/>
        <v>0</v>
      </c>
      <c r="AA16" s="73" t="str">
        <f t="shared" si="16"/>
        <v/>
      </c>
    </row>
    <row r="17" spans="1:27" ht="12.9" customHeight="1" x14ac:dyDescent="0.3">
      <c r="A17" s="115">
        <v>8</v>
      </c>
      <c r="B17" s="68" t="str">
        <f>'Wettkampf 1'!B17</f>
        <v>Lindemann Helga</v>
      </c>
      <c r="C17" s="68" t="str">
        <f>'Wettkampf 1'!C17</f>
        <v>Lorup I</v>
      </c>
      <c r="D17" s="84">
        <v>316.2</v>
      </c>
      <c r="E17" s="85"/>
      <c r="F17" s="70">
        <f t="shared" si="0"/>
        <v>316.2</v>
      </c>
      <c r="G17" s="71">
        <f t="shared" si="1"/>
        <v>0</v>
      </c>
      <c r="H17" s="71">
        <f t="shared" si="2"/>
        <v>0</v>
      </c>
      <c r="I17" s="71">
        <f t="shared" si="3"/>
        <v>316.2</v>
      </c>
      <c r="J17" s="71">
        <f t="shared" si="4"/>
        <v>1</v>
      </c>
      <c r="K17" s="71">
        <f t="shared" si="5"/>
        <v>0</v>
      </c>
      <c r="L17" s="71">
        <f t="shared" si="6"/>
        <v>0</v>
      </c>
      <c r="M17" s="71">
        <f t="shared" si="7"/>
        <v>0</v>
      </c>
      <c r="N17" s="71">
        <f t="shared" si="8"/>
        <v>0</v>
      </c>
      <c r="O17" s="71">
        <f t="shared" si="9"/>
        <v>0</v>
      </c>
      <c r="P17" s="71">
        <f t="shared" si="10"/>
        <v>0</v>
      </c>
      <c r="Q17" s="71">
        <f t="shared" si="11"/>
        <v>0</v>
      </c>
      <c r="R17" s="71">
        <f t="shared" si="12"/>
        <v>0</v>
      </c>
      <c r="S17" s="71"/>
      <c r="T17" s="71"/>
      <c r="U17" s="87"/>
      <c r="V17" s="87"/>
      <c r="W17" s="87"/>
      <c r="X17" s="92">
        <f t="shared" si="13"/>
        <v>0</v>
      </c>
      <c r="Y17" s="72">
        <f t="shared" si="14"/>
        <v>0</v>
      </c>
      <c r="Z17" s="72">
        <f t="shared" si="15"/>
        <v>0</v>
      </c>
      <c r="AA17" s="73" t="str">
        <f t="shared" si="16"/>
        <v/>
      </c>
    </row>
    <row r="18" spans="1:27" ht="12.9" customHeight="1" x14ac:dyDescent="0.3">
      <c r="A18" s="115">
        <v>9</v>
      </c>
      <c r="B18" s="68" t="str">
        <f>'Wettkampf 1'!B18</f>
        <v>Hüntelmann Agnes</v>
      </c>
      <c r="C18" s="68" t="str">
        <f>'Wettkampf 1'!C18</f>
        <v>Lahn I</v>
      </c>
      <c r="D18" s="84">
        <v>304.2</v>
      </c>
      <c r="E18" s="85"/>
      <c r="F18" s="70">
        <f t="shared" si="0"/>
        <v>304.2</v>
      </c>
      <c r="G18" s="71">
        <f t="shared" si="1"/>
        <v>0</v>
      </c>
      <c r="H18" s="71">
        <f t="shared" si="2"/>
        <v>0</v>
      </c>
      <c r="I18" s="71">
        <f t="shared" si="3"/>
        <v>0</v>
      </c>
      <c r="J18" s="71">
        <f t="shared" si="4"/>
        <v>0</v>
      </c>
      <c r="K18" s="71">
        <f t="shared" si="5"/>
        <v>304.2</v>
      </c>
      <c r="L18" s="71">
        <f t="shared" si="6"/>
        <v>1</v>
      </c>
      <c r="M18" s="71">
        <f t="shared" si="7"/>
        <v>0</v>
      </c>
      <c r="N18" s="71">
        <f t="shared" si="8"/>
        <v>0</v>
      </c>
      <c r="O18" s="71">
        <f t="shared" si="9"/>
        <v>0</v>
      </c>
      <c r="P18" s="71">
        <f t="shared" si="10"/>
        <v>0</v>
      </c>
      <c r="Q18" s="71">
        <f t="shared" si="11"/>
        <v>0</v>
      </c>
      <c r="R18" s="71">
        <f t="shared" si="12"/>
        <v>0</v>
      </c>
      <c r="S18" s="71"/>
      <c r="T18" s="71"/>
      <c r="U18" s="87"/>
      <c r="V18" s="87"/>
      <c r="W18" s="87"/>
      <c r="X18" s="92">
        <f t="shared" si="13"/>
        <v>0</v>
      </c>
      <c r="Y18" s="72">
        <f t="shared" si="14"/>
        <v>0</v>
      </c>
      <c r="Z18" s="72">
        <f t="shared" si="15"/>
        <v>0</v>
      </c>
      <c r="AA18" s="73" t="str">
        <f t="shared" si="16"/>
        <v/>
      </c>
    </row>
    <row r="19" spans="1:27" ht="12.9" customHeight="1" x14ac:dyDescent="0.3">
      <c r="A19" s="115">
        <v>10</v>
      </c>
      <c r="B19" s="68" t="str">
        <f>'Wettkampf 1'!B19</f>
        <v>Benten Waltraud</v>
      </c>
      <c r="C19" s="68" t="str">
        <f>'Wettkampf 1'!C19</f>
        <v>Lahn I</v>
      </c>
      <c r="D19" s="84">
        <v>311.8</v>
      </c>
      <c r="E19" s="85"/>
      <c r="F19" s="70">
        <f t="shared" si="0"/>
        <v>311.8</v>
      </c>
      <c r="G19" s="71">
        <f t="shared" si="1"/>
        <v>0</v>
      </c>
      <c r="H19" s="71">
        <f t="shared" si="2"/>
        <v>0</v>
      </c>
      <c r="I19" s="71">
        <f t="shared" si="3"/>
        <v>0</v>
      </c>
      <c r="J19" s="71">
        <f t="shared" si="4"/>
        <v>0</v>
      </c>
      <c r="K19" s="71">
        <f t="shared" si="5"/>
        <v>311.8</v>
      </c>
      <c r="L19" s="71">
        <f t="shared" si="6"/>
        <v>1</v>
      </c>
      <c r="M19" s="71">
        <f t="shared" si="7"/>
        <v>0</v>
      </c>
      <c r="N19" s="71">
        <f t="shared" si="8"/>
        <v>0</v>
      </c>
      <c r="O19" s="71">
        <f t="shared" si="9"/>
        <v>0</v>
      </c>
      <c r="P19" s="71">
        <f t="shared" si="10"/>
        <v>0</v>
      </c>
      <c r="Q19" s="71">
        <f t="shared" si="11"/>
        <v>0</v>
      </c>
      <c r="R19" s="71">
        <f t="shared" si="12"/>
        <v>0</v>
      </c>
      <c r="S19" s="71"/>
      <c r="T19" s="71"/>
      <c r="U19" s="87"/>
      <c r="V19" s="87"/>
      <c r="W19" s="87"/>
      <c r="X19" s="92">
        <f t="shared" si="13"/>
        <v>0</v>
      </c>
      <c r="Y19" s="72">
        <f t="shared" si="14"/>
        <v>0</v>
      </c>
      <c r="Z19" s="72">
        <f t="shared" si="15"/>
        <v>0</v>
      </c>
      <c r="AA19" s="73" t="str">
        <f t="shared" si="16"/>
        <v/>
      </c>
    </row>
    <row r="20" spans="1:27" ht="12.9" customHeight="1" x14ac:dyDescent="0.3">
      <c r="A20" s="115">
        <v>11</v>
      </c>
      <c r="B20" s="68" t="str">
        <f>'Wettkampf 1'!B20</f>
        <v>Bröker Karin</v>
      </c>
      <c r="C20" s="68" t="str">
        <f>'Wettkampf 1'!C20</f>
        <v>Lahn I</v>
      </c>
      <c r="D20" s="84">
        <v>315.89999999999998</v>
      </c>
      <c r="E20" s="85"/>
      <c r="F20" s="70">
        <f t="shared" si="0"/>
        <v>315.89999999999998</v>
      </c>
      <c r="G20" s="71">
        <f t="shared" si="1"/>
        <v>0</v>
      </c>
      <c r="H20" s="71">
        <f t="shared" si="2"/>
        <v>0</v>
      </c>
      <c r="I20" s="71">
        <f t="shared" si="3"/>
        <v>0</v>
      </c>
      <c r="J20" s="71">
        <f t="shared" si="4"/>
        <v>0</v>
      </c>
      <c r="K20" s="71">
        <f t="shared" si="5"/>
        <v>315.89999999999998</v>
      </c>
      <c r="L20" s="71">
        <f t="shared" si="6"/>
        <v>1</v>
      </c>
      <c r="M20" s="71">
        <f t="shared" si="7"/>
        <v>0</v>
      </c>
      <c r="N20" s="71">
        <f t="shared" si="8"/>
        <v>0</v>
      </c>
      <c r="O20" s="71">
        <f t="shared" si="9"/>
        <v>0</v>
      </c>
      <c r="P20" s="71">
        <f t="shared" si="10"/>
        <v>0</v>
      </c>
      <c r="Q20" s="71">
        <f t="shared" si="11"/>
        <v>0</v>
      </c>
      <c r="R20" s="71">
        <f t="shared" si="12"/>
        <v>0</v>
      </c>
      <c r="S20" s="71"/>
      <c r="T20" s="71"/>
      <c r="U20" s="87"/>
      <c r="V20" s="87"/>
      <c r="W20" s="87"/>
      <c r="X20" s="92">
        <f t="shared" si="13"/>
        <v>0</v>
      </c>
      <c r="Y20" s="72">
        <f t="shared" si="14"/>
        <v>0</v>
      </c>
      <c r="Z20" s="72">
        <f t="shared" si="15"/>
        <v>0</v>
      </c>
      <c r="AA20" s="73" t="str">
        <f t="shared" si="16"/>
        <v/>
      </c>
    </row>
    <row r="21" spans="1:27" ht="12.9" customHeight="1" x14ac:dyDescent="0.3">
      <c r="A21" s="115">
        <v>12</v>
      </c>
      <c r="B21" s="68" t="str">
        <f>'Wettkampf 1'!B21</f>
        <v>Thyen Kerstin</v>
      </c>
      <c r="C21" s="68" t="str">
        <f>'Wettkampf 1'!C21</f>
        <v>Lahn I</v>
      </c>
      <c r="D21" s="84">
        <v>314.3</v>
      </c>
      <c r="E21" s="85"/>
      <c r="F21" s="70">
        <f t="shared" si="0"/>
        <v>314.3</v>
      </c>
      <c r="G21" s="71">
        <f t="shared" si="1"/>
        <v>0</v>
      </c>
      <c r="H21" s="71">
        <f t="shared" si="2"/>
        <v>0</v>
      </c>
      <c r="I21" s="71">
        <f t="shared" si="3"/>
        <v>0</v>
      </c>
      <c r="J21" s="71">
        <f t="shared" si="4"/>
        <v>0</v>
      </c>
      <c r="K21" s="71">
        <f t="shared" si="5"/>
        <v>314.3</v>
      </c>
      <c r="L21" s="71">
        <f t="shared" si="6"/>
        <v>1</v>
      </c>
      <c r="M21" s="71">
        <f t="shared" si="7"/>
        <v>0</v>
      </c>
      <c r="N21" s="71">
        <f t="shared" si="8"/>
        <v>0</v>
      </c>
      <c r="O21" s="71">
        <f t="shared" si="9"/>
        <v>0</v>
      </c>
      <c r="P21" s="71">
        <f t="shared" si="10"/>
        <v>0</v>
      </c>
      <c r="Q21" s="71">
        <f t="shared" si="11"/>
        <v>0</v>
      </c>
      <c r="R21" s="71">
        <f t="shared" si="12"/>
        <v>0</v>
      </c>
      <c r="S21" s="71"/>
      <c r="T21" s="71"/>
      <c r="U21" s="87"/>
      <c r="V21" s="87"/>
      <c r="W21" s="87"/>
      <c r="X21" s="92">
        <f t="shared" si="13"/>
        <v>0</v>
      </c>
      <c r="Y21" s="72">
        <f t="shared" si="14"/>
        <v>0</v>
      </c>
      <c r="Z21" s="72">
        <f t="shared" si="15"/>
        <v>0</v>
      </c>
      <c r="AA21" s="73" t="str">
        <f t="shared" si="16"/>
        <v/>
      </c>
    </row>
    <row r="22" spans="1:27" ht="12.9" customHeight="1" x14ac:dyDescent="0.3">
      <c r="A22" s="115">
        <v>13</v>
      </c>
      <c r="B22" s="68" t="str">
        <f>'Wettkampf 1'!B22</f>
        <v>Rehorst Marita</v>
      </c>
      <c r="C22" s="68" t="str">
        <f>'Wettkampf 1'!C22</f>
        <v>Werlte II</v>
      </c>
      <c r="D22" s="84">
        <v>295.7</v>
      </c>
      <c r="E22" s="85"/>
      <c r="F22" s="70">
        <f t="shared" si="0"/>
        <v>295.7</v>
      </c>
      <c r="G22" s="71">
        <f t="shared" si="1"/>
        <v>0</v>
      </c>
      <c r="H22" s="71">
        <f t="shared" si="2"/>
        <v>0</v>
      </c>
      <c r="I22" s="71">
        <f t="shared" si="3"/>
        <v>0</v>
      </c>
      <c r="J22" s="71">
        <f t="shared" si="4"/>
        <v>0</v>
      </c>
      <c r="K22" s="71">
        <f t="shared" si="5"/>
        <v>0</v>
      </c>
      <c r="L22" s="71">
        <f t="shared" si="6"/>
        <v>0</v>
      </c>
      <c r="M22" s="71">
        <f t="shared" si="7"/>
        <v>295.7</v>
      </c>
      <c r="N22" s="71">
        <f t="shared" si="8"/>
        <v>1</v>
      </c>
      <c r="O22" s="71">
        <f t="shared" si="9"/>
        <v>0</v>
      </c>
      <c r="P22" s="71">
        <f t="shared" si="10"/>
        <v>0</v>
      </c>
      <c r="Q22" s="71">
        <f t="shared" si="11"/>
        <v>0</v>
      </c>
      <c r="R22" s="71">
        <f t="shared" si="12"/>
        <v>0</v>
      </c>
      <c r="S22" s="71"/>
      <c r="T22" s="71"/>
      <c r="U22" s="87"/>
      <c r="V22" s="87"/>
      <c r="W22" s="87"/>
      <c r="X22" s="92">
        <f t="shared" si="13"/>
        <v>0</v>
      </c>
      <c r="Y22" s="72">
        <f t="shared" si="14"/>
        <v>0</v>
      </c>
      <c r="Z22" s="72">
        <f t="shared" si="15"/>
        <v>0</v>
      </c>
      <c r="AA22" s="73" t="str">
        <f t="shared" si="16"/>
        <v/>
      </c>
    </row>
    <row r="23" spans="1:27" ht="12.9" customHeight="1" x14ac:dyDescent="0.3">
      <c r="A23" s="115">
        <v>14</v>
      </c>
      <c r="B23" s="68" t="str">
        <f>'Wettkampf 1'!B23</f>
        <v>Deitermann Erika</v>
      </c>
      <c r="C23" s="68" t="str">
        <f>'Wettkampf 1'!C23</f>
        <v>Werlte II</v>
      </c>
      <c r="D23" s="84">
        <v>313.7</v>
      </c>
      <c r="E23" s="85"/>
      <c r="F23" s="70">
        <f t="shared" si="0"/>
        <v>313.7</v>
      </c>
      <c r="G23" s="71">
        <f t="shared" si="1"/>
        <v>0</v>
      </c>
      <c r="H23" s="71">
        <f t="shared" si="2"/>
        <v>0</v>
      </c>
      <c r="I23" s="71">
        <f t="shared" si="3"/>
        <v>0</v>
      </c>
      <c r="J23" s="71">
        <f t="shared" si="4"/>
        <v>0</v>
      </c>
      <c r="K23" s="71">
        <f t="shared" si="5"/>
        <v>0</v>
      </c>
      <c r="L23" s="71">
        <f t="shared" si="6"/>
        <v>0</v>
      </c>
      <c r="M23" s="71">
        <f t="shared" si="7"/>
        <v>313.7</v>
      </c>
      <c r="N23" s="71">
        <f t="shared" si="8"/>
        <v>1</v>
      </c>
      <c r="O23" s="71">
        <f t="shared" si="9"/>
        <v>0</v>
      </c>
      <c r="P23" s="71">
        <f t="shared" si="10"/>
        <v>0</v>
      </c>
      <c r="Q23" s="71">
        <f t="shared" si="11"/>
        <v>0</v>
      </c>
      <c r="R23" s="71">
        <f t="shared" si="12"/>
        <v>0</v>
      </c>
      <c r="S23" s="71"/>
      <c r="T23" s="71"/>
      <c r="U23" s="87"/>
      <c r="V23" s="87"/>
      <c r="W23" s="87"/>
      <c r="X23" s="92">
        <f t="shared" si="13"/>
        <v>0</v>
      </c>
      <c r="Y23" s="72">
        <f t="shared" si="14"/>
        <v>0</v>
      </c>
      <c r="Z23" s="72">
        <f t="shared" si="15"/>
        <v>0</v>
      </c>
      <c r="AA23" s="73" t="str">
        <f t="shared" si="16"/>
        <v/>
      </c>
    </row>
    <row r="24" spans="1:27" ht="12.9" customHeight="1" x14ac:dyDescent="0.3">
      <c r="A24" s="115">
        <v>15</v>
      </c>
      <c r="B24" s="68" t="str">
        <f>'Wettkampf 1'!B24</f>
        <v>Kensinger Elvira</v>
      </c>
      <c r="C24" s="68" t="str">
        <f>'Wettkampf 1'!C24</f>
        <v>Werlte II</v>
      </c>
      <c r="D24" s="84">
        <v>299.3</v>
      </c>
      <c r="E24" s="85"/>
      <c r="F24" s="70">
        <f t="shared" si="0"/>
        <v>299.3</v>
      </c>
      <c r="G24" s="71">
        <f t="shared" si="1"/>
        <v>0</v>
      </c>
      <c r="H24" s="71">
        <f t="shared" si="2"/>
        <v>0</v>
      </c>
      <c r="I24" s="71">
        <f t="shared" si="3"/>
        <v>0</v>
      </c>
      <c r="J24" s="71">
        <f t="shared" si="4"/>
        <v>0</v>
      </c>
      <c r="K24" s="71">
        <f t="shared" si="5"/>
        <v>0</v>
      </c>
      <c r="L24" s="71">
        <f t="shared" si="6"/>
        <v>0</v>
      </c>
      <c r="M24" s="71">
        <f t="shared" si="7"/>
        <v>299.3</v>
      </c>
      <c r="N24" s="71">
        <f t="shared" si="8"/>
        <v>1</v>
      </c>
      <c r="O24" s="71">
        <f t="shared" si="9"/>
        <v>0</v>
      </c>
      <c r="P24" s="71">
        <f t="shared" si="10"/>
        <v>0</v>
      </c>
      <c r="Q24" s="71">
        <f t="shared" si="11"/>
        <v>0</v>
      </c>
      <c r="R24" s="71">
        <f t="shared" si="12"/>
        <v>0</v>
      </c>
      <c r="S24" s="71"/>
      <c r="T24" s="71"/>
      <c r="U24" s="87"/>
      <c r="V24" s="87"/>
      <c r="W24" s="87"/>
      <c r="X24" s="92">
        <f t="shared" si="13"/>
        <v>0</v>
      </c>
      <c r="Y24" s="72">
        <f t="shared" si="14"/>
        <v>0</v>
      </c>
      <c r="Z24" s="72">
        <f t="shared" si="15"/>
        <v>0</v>
      </c>
      <c r="AA24" s="73" t="str">
        <f t="shared" si="16"/>
        <v/>
      </c>
    </row>
    <row r="25" spans="1:27" ht="12.9" customHeight="1" x14ac:dyDescent="0.3">
      <c r="A25" s="115">
        <v>16</v>
      </c>
      <c r="B25" s="68" t="str">
        <f>'Wettkampf 1'!B25</f>
        <v>Freitag Silvia</v>
      </c>
      <c r="C25" s="68" t="str">
        <f>'Wettkampf 1'!C25</f>
        <v>Werlte II</v>
      </c>
      <c r="D25" s="84">
        <v>312.3</v>
      </c>
      <c r="E25" s="85"/>
      <c r="F25" s="70">
        <f t="shared" si="0"/>
        <v>312.3</v>
      </c>
      <c r="G25" s="71">
        <f t="shared" si="1"/>
        <v>0</v>
      </c>
      <c r="H25" s="71">
        <f t="shared" si="2"/>
        <v>0</v>
      </c>
      <c r="I25" s="71">
        <f t="shared" si="3"/>
        <v>0</v>
      </c>
      <c r="J25" s="71">
        <f t="shared" si="4"/>
        <v>0</v>
      </c>
      <c r="K25" s="71">
        <f t="shared" si="5"/>
        <v>0</v>
      </c>
      <c r="L25" s="71">
        <f t="shared" si="6"/>
        <v>0</v>
      </c>
      <c r="M25" s="71">
        <f t="shared" si="7"/>
        <v>312.3</v>
      </c>
      <c r="N25" s="71">
        <f t="shared" si="8"/>
        <v>1</v>
      </c>
      <c r="O25" s="71">
        <f t="shared" si="9"/>
        <v>0</v>
      </c>
      <c r="P25" s="71">
        <f t="shared" si="10"/>
        <v>0</v>
      </c>
      <c r="Q25" s="71">
        <f t="shared" si="11"/>
        <v>0</v>
      </c>
      <c r="R25" s="71">
        <f t="shared" si="12"/>
        <v>0</v>
      </c>
      <c r="S25" s="71"/>
      <c r="T25" s="71"/>
      <c r="U25" s="87"/>
      <c r="V25" s="87"/>
      <c r="W25" s="87"/>
      <c r="X25" s="92">
        <f t="shared" si="13"/>
        <v>0</v>
      </c>
      <c r="Y25" s="72">
        <f t="shared" si="14"/>
        <v>0</v>
      </c>
      <c r="Z25" s="72">
        <f t="shared" si="15"/>
        <v>0</v>
      </c>
      <c r="AA25" s="73" t="str">
        <f t="shared" si="16"/>
        <v/>
      </c>
    </row>
    <row r="26" spans="1:27" ht="12.9" customHeight="1" x14ac:dyDescent="0.3">
      <c r="A26" s="115">
        <v>17</v>
      </c>
      <c r="B26" s="68" t="str">
        <f>'Wettkampf 1'!B26</f>
        <v>Büter Maria</v>
      </c>
      <c r="C26" s="68" t="str">
        <f>'Wettkampf 1'!C26</f>
        <v>Werlte II</v>
      </c>
      <c r="D26" s="84">
        <v>276.8</v>
      </c>
      <c r="E26" s="85" t="s">
        <v>39</v>
      </c>
      <c r="F26" s="70" t="str">
        <f t="shared" si="0"/>
        <v>0</v>
      </c>
      <c r="G26" s="71">
        <f t="shared" si="1"/>
        <v>0</v>
      </c>
      <c r="H26" s="71">
        <f t="shared" si="2"/>
        <v>0</v>
      </c>
      <c r="I26" s="71">
        <f t="shared" si="3"/>
        <v>0</v>
      </c>
      <c r="J26" s="71">
        <f t="shared" si="4"/>
        <v>0</v>
      </c>
      <c r="K26" s="71">
        <f t="shared" si="5"/>
        <v>0</v>
      </c>
      <c r="L26" s="71">
        <f t="shared" si="6"/>
        <v>0</v>
      </c>
      <c r="M26" s="71" t="str">
        <f t="shared" si="7"/>
        <v>0</v>
      </c>
      <c r="N26" s="71">
        <f t="shared" si="8"/>
        <v>0</v>
      </c>
      <c r="O26" s="71">
        <f t="shared" si="9"/>
        <v>0</v>
      </c>
      <c r="P26" s="71">
        <f t="shared" si="10"/>
        <v>0</v>
      </c>
      <c r="Q26" s="71">
        <f t="shared" si="11"/>
        <v>0</v>
      </c>
      <c r="R26" s="71">
        <f t="shared" si="12"/>
        <v>0</v>
      </c>
      <c r="S26" s="71"/>
      <c r="T26" s="71"/>
      <c r="U26" s="87"/>
      <c r="V26" s="87"/>
      <c r="W26" s="87"/>
      <c r="X26" s="92">
        <f t="shared" si="13"/>
        <v>0</v>
      </c>
      <c r="Y26" s="72">
        <f t="shared" si="14"/>
        <v>0</v>
      </c>
      <c r="Z26" s="72">
        <f t="shared" si="15"/>
        <v>0</v>
      </c>
      <c r="AA26" s="73" t="str">
        <f t="shared" si="16"/>
        <v/>
      </c>
    </row>
    <row r="27" spans="1:27" ht="12.9" customHeight="1" x14ac:dyDescent="0.3">
      <c r="A27" s="115">
        <v>18</v>
      </c>
      <c r="B27" s="68" t="str">
        <f>'Wettkampf 1'!B27</f>
        <v>Grote Annelen</v>
      </c>
      <c r="C27" s="68" t="str">
        <f>'Wettkampf 1'!C27</f>
        <v>Neubörger I</v>
      </c>
      <c r="D27" s="84">
        <v>314.8</v>
      </c>
      <c r="E27" s="85"/>
      <c r="F27" s="70">
        <f t="shared" si="0"/>
        <v>314.8</v>
      </c>
      <c r="G27" s="71">
        <f t="shared" si="1"/>
        <v>0</v>
      </c>
      <c r="H27" s="71">
        <f t="shared" si="2"/>
        <v>0</v>
      </c>
      <c r="I27" s="71">
        <f t="shared" si="3"/>
        <v>0</v>
      </c>
      <c r="J27" s="71">
        <f t="shared" si="4"/>
        <v>0</v>
      </c>
      <c r="K27" s="71">
        <f t="shared" si="5"/>
        <v>0</v>
      </c>
      <c r="L27" s="71">
        <f t="shared" si="6"/>
        <v>0</v>
      </c>
      <c r="M27" s="71">
        <f t="shared" si="7"/>
        <v>0</v>
      </c>
      <c r="N27" s="71">
        <f t="shared" si="8"/>
        <v>0</v>
      </c>
      <c r="O27" s="71">
        <f t="shared" si="9"/>
        <v>314.8</v>
      </c>
      <c r="P27" s="71">
        <f t="shared" si="10"/>
        <v>1</v>
      </c>
      <c r="Q27" s="71">
        <f t="shared" si="11"/>
        <v>0</v>
      </c>
      <c r="R27" s="71">
        <f t="shared" si="12"/>
        <v>0</v>
      </c>
      <c r="S27" s="71"/>
      <c r="T27" s="71"/>
      <c r="U27" s="87"/>
      <c r="V27" s="87"/>
      <c r="W27" s="87"/>
      <c r="X27" s="92">
        <f t="shared" si="13"/>
        <v>0</v>
      </c>
      <c r="Y27" s="72">
        <f t="shared" si="14"/>
        <v>0</v>
      </c>
      <c r="Z27" s="72">
        <f t="shared" si="15"/>
        <v>0</v>
      </c>
      <c r="AA27" s="73" t="str">
        <f t="shared" si="16"/>
        <v/>
      </c>
    </row>
    <row r="28" spans="1:27" ht="12.9" customHeight="1" x14ac:dyDescent="0.3">
      <c r="A28" s="115">
        <v>19</v>
      </c>
      <c r="B28" s="68" t="str">
        <f>'Wettkampf 1'!B28</f>
        <v>Runde Heike</v>
      </c>
      <c r="C28" s="68" t="str">
        <f>'Wettkampf 1'!C28</f>
        <v>Neubörger I</v>
      </c>
      <c r="D28" s="84">
        <v>306.7</v>
      </c>
      <c r="E28" s="85"/>
      <c r="F28" s="70">
        <f t="shared" si="0"/>
        <v>306.7</v>
      </c>
      <c r="G28" s="71">
        <f t="shared" si="1"/>
        <v>0</v>
      </c>
      <c r="H28" s="71">
        <f t="shared" si="2"/>
        <v>0</v>
      </c>
      <c r="I28" s="71">
        <f t="shared" si="3"/>
        <v>0</v>
      </c>
      <c r="J28" s="71">
        <f t="shared" si="4"/>
        <v>0</v>
      </c>
      <c r="K28" s="71">
        <f t="shared" si="5"/>
        <v>0</v>
      </c>
      <c r="L28" s="71">
        <f t="shared" si="6"/>
        <v>0</v>
      </c>
      <c r="M28" s="71">
        <f t="shared" si="7"/>
        <v>0</v>
      </c>
      <c r="N28" s="71">
        <f t="shared" si="8"/>
        <v>0</v>
      </c>
      <c r="O28" s="71">
        <f t="shared" si="9"/>
        <v>306.7</v>
      </c>
      <c r="P28" s="71">
        <f t="shared" si="10"/>
        <v>1</v>
      </c>
      <c r="Q28" s="71">
        <f t="shared" si="11"/>
        <v>0</v>
      </c>
      <c r="R28" s="71">
        <f t="shared" si="12"/>
        <v>0</v>
      </c>
      <c r="S28" s="71"/>
      <c r="T28" s="71"/>
      <c r="U28" s="87"/>
      <c r="V28" s="87"/>
      <c r="W28" s="87"/>
      <c r="X28" s="92">
        <f t="shared" si="13"/>
        <v>0</v>
      </c>
      <c r="Y28" s="72">
        <f t="shared" si="14"/>
        <v>0</v>
      </c>
      <c r="Z28" s="72">
        <f t="shared" si="15"/>
        <v>0</v>
      </c>
      <c r="AA28" s="73" t="str">
        <f t="shared" si="16"/>
        <v/>
      </c>
    </row>
    <row r="29" spans="1:27" ht="12.9" customHeight="1" x14ac:dyDescent="0.3">
      <c r="A29" s="115">
        <v>20</v>
      </c>
      <c r="B29" s="68" t="str">
        <f>'Wettkampf 1'!B29</f>
        <v>Jansen Angelika</v>
      </c>
      <c r="C29" s="68" t="str">
        <f>'Wettkampf 1'!C29</f>
        <v>Neubörger I</v>
      </c>
      <c r="D29" s="84">
        <v>302.2</v>
      </c>
      <c r="E29" s="85"/>
      <c r="F29" s="70">
        <f t="shared" si="0"/>
        <v>302.2</v>
      </c>
      <c r="G29" s="71">
        <f t="shared" si="1"/>
        <v>0</v>
      </c>
      <c r="H29" s="71">
        <f t="shared" si="2"/>
        <v>0</v>
      </c>
      <c r="I29" s="71">
        <f t="shared" si="3"/>
        <v>0</v>
      </c>
      <c r="J29" s="71">
        <f t="shared" si="4"/>
        <v>0</v>
      </c>
      <c r="K29" s="71">
        <f t="shared" si="5"/>
        <v>0</v>
      </c>
      <c r="L29" s="71">
        <f t="shared" si="6"/>
        <v>0</v>
      </c>
      <c r="M29" s="71">
        <f t="shared" si="7"/>
        <v>0</v>
      </c>
      <c r="N29" s="71">
        <f t="shared" si="8"/>
        <v>0</v>
      </c>
      <c r="O29" s="71">
        <f t="shared" si="9"/>
        <v>302.2</v>
      </c>
      <c r="P29" s="71">
        <f t="shared" si="10"/>
        <v>1</v>
      </c>
      <c r="Q29" s="71">
        <f t="shared" si="11"/>
        <v>0</v>
      </c>
      <c r="R29" s="71">
        <f t="shared" si="12"/>
        <v>0</v>
      </c>
      <c r="S29" s="71"/>
      <c r="T29" s="71"/>
      <c r="U29" s="87"/>
      <c r="V29" s="87"/>
      <c r="W29" s="87"/>
      <c r="X29" s="92">
        <f t="shared" si="13"/>
        <v>0</v>
      </c>
      <c r="Y29" s="72">
        <f t="shared" si="14"/>
        <v>0</v>
      </c>
      <c r="Z29" s="72">
        <f t="shared" si="15"/>
        <v>0</v>
      </c>
      <c r="AA29" s="73" t="str">
        <f t="shared" si="16"/>
        <v/>
      </c>
    </row>
    <row r="30" spans="1:27" ht="12.9" customHeight="1" x14ac:dyDescent="0.3">
      <c r="A30" s="115">
        <v>21</v>
      </c>
      <c r="B30" s="68" t="str">
        <f>'Wettkampf 1'!B30</f>
        <v>Breer Marlene</v>
      </c>
      <c r="C30" s="68" t="str">
        <f>'Wettkampf 1'!C30</f>
        <v>Neubörger I</v>
      </c>
      <c r="D30" s="84">
        <v>315.2</v>
      </c>
      <c r="E30" s="85"/>
      <c r="F30" s="70">
        <f t="shared" si="0"/>
        <v>315.2</v>
      </c>
      <c r="G30" s="71">
        <f t="shared" si="1"/>
        <v>0</v>
      </c>
      <c r="H30" s="71">
        <f t="shared" si="2"/>
        <v>0</v>
      </c>
      <c r="I30" s="71">
        <f t="shared" si="3"/>
        <v>0</v>
      </c>
      <c r="J30" s="71">
        <f t="shared" si="4"/>
        <v>0</v>
      </c>
      <c r="K30" s="71">
        <f t="shared" si="5"/>
        <v>0</v>
      </c>
      <c r="L30" s="71">
        <f t="shared" si="6"/>
        <v>0</v>
      </c>
      <c r="M30" s="71">
        <f t="shared" si="7"/>
        <v>0</v>
      </c>
      <c r="N30" s="71">
        <f t="shared" si="8"/>
        <v>0</v>
      </c>
      <c r="O30" s="71">
        <f t="shared" si="9"/>
        <v>315.2</v>
      </c>
      <c r="P30" s="71">
        <f t="shared" si="10"/>
        <v>1</v>
      </c>
      <c r="Q30" s="71">
        <f t="shared" si="11"/>
        <v>0</v>
      </c>
      <c r="R30" s="71">
        <f t="shared" si="12"/>
        <v>0</v>
      </c>
      <c r="S30" s="71"/>
      <c r="T30" s="71"/>
      <c r="U30" s="87"/>
      <c r="V30" s="87"/>
      <c r="W30" s="87"/>
      <c r="X30" s="92">
        <f t="shared" si="13"/>
        <v>0</v>
      </c>
      <c r="Y30" s="72">
        <f t="shared" si="14"/>
        <v>0</v>
      </c>
      <c r="Z30" s="72">
        <f t="shared" si="15"/>
        <v>0</v>
      </c>
      <c r="AA30" s="73" t="str">
        <f t="shared" si="16"/>
        <v/>
      </c>
    </row>
    <row r="31" spans="1:27" ht="12.9" customHeight="1" x14ac:dyDescent="0.3">
      <c r="A31" s="115">
        <v>22</v>
      </c>
      <c r="B31" s="68" t="str">
        <f>'Wettkampf 1'!B31</f>
        <v>Pranger Michaela</v>
      </c>
      <c r="C31" s="68" t="str">
        <f>'Wettkampf 1'!C31</f>
        <v>Sögel IV</v>
      </c>
      <c r="D31" s="84">
        <v>308.7</v>
      </c>
      <c r="E31" s="85"/>
      <c r="F31" s="70">
        <f t="shared" si="0"/>
        <v>308.7</v>
      </c>
      <c r="G31" s="71">
        <f t="shared" si="1"/>
        <v>0</v>
      </c>
      <c r="H31" s="71">
        <f t="shared" si="2"/>
        <v>0</v>
      </c>
      <c r="I31" s="71">
        <f t="shared" si="3"/>
        <v>0</v>
      </c>
      <c r="J31" s="71">
        <f t="shared" si="4"/>
        <v>0</v>
      </c>
      <c r="K31" s="71">
        <f t="shared" si="5"/>
        <v>0</v>
      </c>
      <c r="L31" s="71">
        <f t="shared" si="6"/>
        <v>0</v>
      </c>
      <c r="M31" s="71">
        <f t="shared" si="7"/>
        <v>0</v>
      </c>
      <c r="N31" s="71">
        <f t="shared" si="8"/>
        <v>0</v>
      </c>
      <c r="O31" s="71">
        <f t="shared" si="9"/>
        <v>0</v>
      </c>
      <c r="P31" s="71">
        <f t="shared" si="10"/>
        <v>0</v>
      </c>
      <c r="Q31" s="71">
        <f t="shared" si="11"/>
        <v>308.7</v>
      </c>
      <c r="R31" s="71">
        <f t="shared" si="12"/>
        <v>1</v>
      </c>
      <c r="S31" s="71"/>
      <c r="T31" s="71"/>
      <c r="U31" s="87"/>
      <c r="V31" s="87"/>
      <c r="W31" s="87"/>
      <c r="X31" s="92">
        <f t="shared" si="13"/>
        <v>0</v>
      </c>
      <c r="Y31" s="72">
        <f t="shared" si="14"/>
        <v>0</v>
      </c>
      <c r="Z31" s="72">
        <f t="shared" si="15"/>
        <v>0</v>
      </c>
      <c r="AA31" s="73" t="str">
        <f t="shared" si="16"/>
        <v/>
      </c>
    </row>
    <row r="32" spans="1:27" ht="12.9" customHeight="1" x14ac:dyDescent="0.3">
      <c r="A32" s="115">
        <v>23</v>
      </c>
      <c r="B32" s="68" t="str">
        <f>'Wettkampf 1'!B32</f>
        <v>Möhlenkamp Doris</v>
      </c>
      <c r="C32" s="68" t="str">
        <f>'Wettkampf 1'!C32</f>
        <v>Sögel IV</v>
      </c>
      <c r="D32" s="84">
        <v>309</v>
      </c>
      <c r="E32" s="85"/>
      <c r="F32" s="70">
        <f t="shared" si="0"/>
        <v>309</v>
      </c>
      <c r="G32" s="71">
        <f t="shared" si="1"/>
        <v>0</v>
      </c>
      <c r="H32" s="71">
        <f t="shared" si="2"/>
        <v>0</v>
      </c>
      <c r="I32" s="71">
        <f t="shared" si="3"/>
        <v>0</v>
      </c>
      <c r="J32" s="71">
        <f t="shared" si="4"/>
        <v>0</v>
      </c>
      <c r="K32" s="71">
        <f t="shared" si="5"/>
        <v>0</v>
      </c>
      <c r="L32" s="71">
        <f t="shared" si="6"/>
        <v>0</v>
      </c>
      <c r="M32" s="71">
        <f t="shared" si="7"/>
        <v>0</v>
      </c>
      <c r="N32" s="71">
        <f t="shared" si="8"/>
        <v>0</v>
      </c>
      <c r="O32" s="71">
        <f t="shared" si="9"/>
        <v>0</v>
      </c>
      <c r="P32" s="71">
        <f t="shared" si="10"/>
        <v>0</v>
      </c>
      <c r="Q32" s="71">
        <f t="shared" si="11"/>
        <v>309</v>
      </c>
      <c r="R32" s="71">
        <f t="shared" si="12"/>
        <v>1</v>
      </c>
      <c r="S32" s="71"/>
      <c r="T32" s="71"/>
      <c r="U32" s="87"/>
      <c r="V32" s="87"/>
      <c r="W32" s="87"/>
      <c r="X32" s="92">
        <f t="shared" si="13"/>
        <v>0</v>
      </c>
      <c r="Y32" s="72">
        <f t="shared" si="14"/>
        <v>0</v>
      </c>
      <c r="Z32" s="72">
        <f t="shared" si="15"/>
        <v>0</v>
      </c>
      <c r="AA32" s="73" t="str">
        <f t="shared" si="16"/>
        <v/>
      </c>
    </row>
    <row r="33" spans="1:27" ht="12.9" customHeight="1" x14ac:dyDescent="0.3">
      <c r="A33" s="115">
        <v>24</v>
      </c>
      <c r="B33" s="68" t="str">
        <f>'Wettkampf 1'!B33</f>
        <v>Trempeck Olga</v>
      </c>
      <c r="C33" s="68" t="str">
        <f>'Wettkampf 1'!C33</f>
        <v>Sögel IV</v>
      </c>
      <c r="D33" s="84">
        <v>307.3</v>
      </c>
      <c r="E33" s="85"/>
      <c r="F33" s="70">
        <f t="shared" si="0"/>
        <v>307.3</v>
      </c>
      <c r="G33" s="71">
        <f t="shared" si="1"/>
        <v>0</v>
      </c>
      <c r="H33" s="71">
        <f t="shared" si="2"/>
        <v>0</v>
      </c>
      <c r="I33" s="71">
        <f t="shared" si="3"/>
        <v>0</v>
      </c>
      <c r="J33" s="71">
        <f t="shared" si="4"/>
        <v>0</v>
      </c>
      <c r="K33" s="71">
        <f t="shared" si="5"/>
        <v>0</v>
      </c>
      <c r="L33" s="71">
        <f t="shared" si="6"/>
        <v>0</v>
      </c>
      <c r="M33" s="71">
        <f t="shared" si="7"/>
        <v>0</v>
      </c>
      <c r="N33" s="71">
        <f t="shared" si="8"/>
        <v>0</v>
      </c>
      <c r="O33" s="71">
        <f t="shared" si="9"/>
        <v>0</v>
      </c>
      <c r="P33" s="71">
        <f t="shared" si="10"/>
        <v>0</v>
      </c>
      <c r="Q33" s="71">
        <f t="shared" si="11"/>
        <v>307.3</v>
      </c>
      <c r="R33" s="71">
        <f t="shared" si="12"/>
        <v>1</v>
      </c>
      <c r="S33" s="71"/>
      <c r="T33" s="71"/>
      <c r="U33" s="87"/>
      <c r="V33" s="87"/>
      <c r="W33" s="87"/>
      <c r="X33" s="92">
        <f t="shared" si="13"/>
        <v>0</v>
      </c>
      <c r="Y33" s="72">
        <f t="shared" si="14"/>
        <v>0</v>
      </c>
      <c r="Z33" s="72">
        <f t="shared" si="15"/>
        <v>0</v>
      </c>
      <c r="AA33" s="73" t="str">
        <f t="shared" si="16"/>
        <v/>
      </c>
    </row>
    <row r="34" spans="1:27" ht="12.9" customHeight="1" x14ac:dyDescent="0.3">
      <c r="A34" s="115">
        <v>25</v>
      </c>
      <c r="B34" s="68" t="str">
        <f>'Wettkampf 1'!B34</f>
        <v>Pranger Anne</v>
      </c>
      <c r="C34" s="68" t="str">
        <f>'Wettkampf 1'!C34</f>
        <v>Sögel IV</v>
      </c>
      <c r="D34" s="84">
        <v>307.3</v>
      </c>
      <c r="E34" s="85"/>
      <c r="F34" s="70">
        <f t="shared" si="0"/>
        <v>307.3</v>
      </c>
      <c r="G34" s="71">
        <f t="shared" si="1"/>
        <v>0</v>
      </c>
      <c r="H34" s="71">
        <f t="shared" si="2"/>
        <v>0</v>
      </c>
      <c r="I34" s="71">
        <f t="shared" si="3"/>
        <v>0</v>
      </c>
      <c r="J34" s="71">
        <f t="shared" si="4"/>
        <v>0</v>
      </c>
      <c r="K34" s="71">
        <f t="shared" si="5"/>
        <v>0</v>
      </c>
      <c r="L34" s="71">
        <f t="shared" si="6"/>
        <v>0</v>
      </c>
      <c r="M34" s="71">
        <f t="shared" si="7"/>
        <v>0</v>
      </c>
      <c r="N34" s="71">
        <f t="shared" si="8"/>
        <v>0</v>
      </c>
      <c r="O34" s="71">
        <f t="shared" si="9"/>
        <v>0</v>
      </c>
      <c r="P34" s="71">
        <f t="shared" si="10"/>
        <v>0</v>
      </c>
      <c r="Q34" s="71">
        <f t="shared" si="11"/>
        <v>307.3</v>
      </c>
      <c r="R34" s="71">
        <f t="shared" si="12"/>
        <v>1</v>
      </c>
      <c r="S34" s="71"/>
      <c r="T34" s="71"/>
      <c r="U34" s="87"/>
      <c r="V34" s="87"/>
      <c r="W34" s="87"/>
      <c r="X34" s="92">
        <f t="shared" si="13"/>
        <v>0</v>
      </c>
      <c r="Y34" s="72">
        <f t="shared" si="14"/>
        <v>0</v>
      </c>
      <c r="Z34" s="72">
        <f t="shared" si="15"/>
        <v>0</v>
      </c>
      <c r="AA34" s="73" t="str">
        <f t="shared" si="16"/>
        <v/>
      </c>
    </row>
    <row r="35" spans="1:27" ht="12.9" customHeight="1" x14ac:dyDescent="0.3">
      <c r="A35" s="115">
        <v>26</v>
      </c>
      <c r="B35" s="68" t="str">
        <f>'Wettkampf 1'!B35</f>
        <v>Wübben Manuela</v>
      </c>
      <c r="C35" s="68" t="str">
        <f>'Wettkampf 1'!C35</f>
        <v>Sögel IV</v>
      </c>
      <c r="D35" s="84">
        <v>306.2</v>
      </c>
      <c r="E35" s="85" t="s">
        <v>39</v>
      </c>
      <c r="F35" s="70" t="str">
        <f t="shared" si="0"/>
        <v>0</v>
      </c>
      <c r="G35" s="71">
        <f t="shared" si="1"/>
        <v>0</v>
      </c>
      <c r="H35" s="71">
        <f t="shared" si="2"/>
        <v>0</v>
      </c>
      <c r="I35" s="71">
        <f t="shared" si="3"/>
        <v>0</v>
      </c>
      <c r="J35" s="71">
        <f t="shared" si="4"/>
        <v>0</v>
      </c>
      <c r="K35" s="71">
        <f t="shared" si="5"/>
        <v>0</v>
      </c>
      <c r="L35" s="71">
        <f t="shared" si="6"/>
        <v>0</v>
      </c>
      <c r="M35" s="71">
        <f t="shared" si="7"/>
        <v>0</v>
      </c>
      <c r="N35" s="71">
        <f t="shared" si="8"/>
        <v>0</v>
      </c>
      <c r="O35" s="71">
        <f t="shared" si="9"/>
        <v>0</v>
      </c>
      <c r="P35" s="71">
        <f t="shared" si="10"/>
        <v>0</v>
      </c>
      <c r="Q35" s="71" t="str">
        <f t="shared" si="11"/>
        <v>0</v>
      </c>
      <c r="R35" s="71">
        <f t="shared" si="12"/>
        <v>0</v>
      </c>
      <c r="S35" s="71"/>
      <c r="T35" s="71"/>
      <c r="U35" s="87"/>
      <c r="V35" s="87"/>
      <c r="W35" s="87"/>
      <c r="X35" s="92">
        <f t="shared" si="13"/>
        <v>0</v>
      </c>
      <c r="Y35" s="72">
        <f t="shared" si="14"/>
        <v>0</v>
      </c>
      <c r="Z35" s="72">
        <f t="shared" si="15"/>
        <v>0</v>
      </c>
      <c r="AA35" s="73" t="str">
        <f t="shared" si="16"/>
        <v/>
      </c>
    </row>
    <row r="36" spans="1:27" ht="12.9" customHeight="1" x14ac:dyDescent="0.3">
      <c r="A36" s="115">
        <v>27</v>
      </c>
      <c r="B36" s="68" t="str">
        <f>'Wettkampf 1'!B36</f>
        <v>Schütze 27</v>
      </c>
      <c r="C36" s="68" t="str">
        <f>'Wettkampf 1'!C36</f>
        <v>Sögel IV</v>
      </c>
      <c r="D36" s="84"/>
      <c r="E36" s="85" t="s">
        <v>39</v>
      </c>
      <c r="F36" s="70" t="str">
        <f t="shared" si="0"/>
        <v>0</v>
      </c>
      <c r="G36" s="71">
        <f t="shared" si="1"/>
        <v>0</v>
      </c>
      <c r="H36" s="71">
        <f t="shared" si="2"/>
        <v>0</v>
      </c>
      <c r="I36" s="71">
        <f t="shared" si="3"/>
        <v>0</v>
      </c>
      <c r="J36" s="71">
        <f t="shared" si="4"/>
        <v>0</v>
      </c>
      <c r="K36" s="71">
        <f t="shared" si="5"/>
        <v>0</v>
      </c>
      <c r="L36" s="71">
        <f t="shared" si="6"/>
        <v>0</v>
      </c>
      <c r="M36" s="71">
        <f t="shared" si="7"/>
        <v>0</v>
      </c>
      <c r="N36" s="71">
        <f t="shared" si="8"/>
        <v>0</v>
      </c>
      <c r="O36" s="71">
        <f t="shared" si="9"/>
        <v>0</v>
      </c>
      <c r="P36" s="71">
        <f t="shared" si="10"/>
        <v>0</v>
      </c>
      <c r="Q36" s="71" t="str">
        <f t="shared" si="11"/>
        <v>0</v>
      </c>
      <c r="R36" s="71">
        <f t="shared" si="12"/>
        <v>0</v>
      </c>
      <c r="S36" s="71"/>
      <c r="T36" s="71"/>
      <c r="U36" s="87"/>
      <c r="V36" s="87"/>
      <c r="W36" s="87"/>
      <c r="X36" s="92">
        <f t="shared" si="13"/>
        <v>0</v>
      </c>
      <c r="Y36" s="72">
        <f t="shared" si="14"/>
        <v>1</v>
      </c>
      <c r="Z36" s="72">
        <f t="shared" si="15"/>
        <v>0</v>
      </c>
      <c r="AA36" s="73" t="str">
        <f t="shared" si="16"/>
        <v/>
      </c>
    </row>
    <row r="37" spans="1:27" ht="12.9" customHeight="1" x14ac:dyDescent="0.3">
      <c r="A37" s="115">
        <v>28</v>
      </c>
      <c r="B37" s="68" t="str">
        <f>'Wettkampf 1'!B37</f>
        <v>Schütze 28</v>
      </c>
      <c r="C37" s="68" t="str">
        <f>'Wettkampf 1'!C37</f>
        <v>Neubörger I</v>
      </c>
      <c r="D37" s="84"/>
      <c r="E37" s="85" t="s">
        <v>39</v>
      </c>
      <c r="F37" s="70" t="str">
        <f t="shared" si="0"/>
        <v>0</v>
      </c>
      <c r="G37" s="71">
        <f t="shared" si="1"/>
        <v>0</v>
      </c>
      <c r="H37" s="71">
        <f t="shared" si="2"/>
        <v>0</v>
      </c>
      <c r="I37" s="71">
        <f t="shared" si="3"/>
        <v>0</v>
      </c>
      <c r="J37" s="71">
        <f t="shared" si="4"/>
        <v>0</v>
      </c>
      <c r="K37" s="71">
        <f t="shared" si="5"/>
        <v>0</v>
      </c>
      <c r="L37" s="71">
        <f t="shared" si="6"/>
        <v>0</v>
      </c>
      <c r="M37" s="71">
        <f t="shared" si="7"/>
        <v>0</v>
      </c>
      <c r="N37" s="71">
        <f t="shared" si="8"/>
        <v>0</v>
      </c>
      <c r="O37" s="71" t="str">
        <f t="shared" si="9"/>
        <v>0</v>
      </c>
      <c r="P37" s="71">
        <f t="shared" si="10"/>
        <v>0</v>
      </c>
      <c r="Q37" s="71">
        <f t="shared" si="11"/>
        <v>0</v>
      </c>
      <c r="R37" s="71">
        <f t="shared" si="12"/>
        <v>0</v>
      </c>
      <c r="S37" s="71"/>
      <c r="T37" s="71"/>
      <c r="U37" s="87"/>
      <c r="V37" s="87"/>
      <c r="W37" s="87"/>
      <c r="X37" s="92">
        <f t="shared" si="13"/>
        <v>0</v>
      </c>
      <c r="Y37" s="72">
        <f t="shared" si="14"/>
        <v>1</v>
      </c>
      <c r="Z37" s="72">
        <f t="shared" si="15"/>
        <v>0</v>
      </c>
      <c r="AA37" s="73" t="str">
        <f t="shared" si="16"/>
        <v/>
      </c>
    </row>
    <row r="38" spans="1:27" ht="12.9" customHeight="1" x14ac:dyDescent="0.3">
      <c r="A38" s="115">
        <v>29</v>
      </c>
      <c r="B38" s="68" t="str">
        <f>'Wettkampf 1'!B38</f>
        <v>Schütze 29</v>
      </c>
      <c r="C38" s="68" t="str">
        <f>'Wettkampf 1'!C38</f>
        <v>Neubörger I</v>
      </c>
      <c r="D38" s="84"/>
      <c r="E38" s="85" t="s">
        <v>39</v>
      </c>
      <c r="F38" s="70" t="str">
        <f t="shared" si="0"/>
        <v>0</v>
      </c>
      <c r="G38" s="71">
        <f t="shared" si="1"/>
        <v>0</v>
      </c>
      <c r="H38" s="71">
        <f t="shared" si="2"/>
        <v>0</v>
      </c>
      <c r="I38" s="71">
        <f t="shared" si="3"/>
        <v>0</v>
      </c>
      <c r="J38" s="71">
        <f t="shared" si="4"/>
        <v>0</v>
      </c>
      <c r="K38" s="71">
        <f t="shared" si="5"/>
        <v>0</v>
      </c>
      <c r="L38" s="71">
        <f t="shared" si="6"/>
        <v>0</v>
      </c>
      <c r="M38" s="71">
        <f t="shared" si="7"/>
        <v>0</v>
      </c>
      <c r="N38" s="71">
        <f t="shared" si="8"/>
        <v>0</v>
      </c>
      <c r="O38" s="71" t="str">
        <f t="shared" si="9"/>
        <v>0</v>
      </c>
      <c r="P38" s="71">
        <f t="shared" si="10"/>
        <v>0</v>
      </c>
      <c r="Q38" s="71">
        <f t="shared" si="11"/>
        <v>0</v>
      </c>
      <c r="R38" s="71">
        <f t="shared" si="12"/>
        <v>0</v>
      </c>
      <c r="S38" s="71"/>
      <c r="T38" s="71"/>
      <c r="U38" s="87"/>
      <c r="V38" s="87"/>
      <c r="W38" s="87"/>
      <c r="X38" s="92">
        <f t="shared" si="13"/>
        <v>0</v>
      </c>
      <c r="Y38" s="72">
        <f t="shared" si="14"/>
        <v>1</v>
      </c>
      <c r="Z38" s="72">
        <f t="shared" si="15"/>
        <v>0</v>
      </c>
      <c r="AA38" s="73" t="str">
        <f t="shared" si="16"/>
        <v/>
      </c>
    </row>
    <row r="39" spans="1:27" ht="12.9" customHeight="1" x14ac:dyDescent="0.3">
      <c r="A39" s="115">
        <v>30</v>
      </c>
      <c r="B39" s="68" t="str">
        <f>'Wettkampf 1'!B39</f>
        <v>Schütze 30</v>
      </c>
      <c r="C39" s="68" t="str">
        <f>'Wettkampf 1'!C39</f>
        <v>Werlte II</v>
      </c>
      <c r="D39" s="84"/>
      <c r="E39" s="85" t="s">
        <v>39</v>
      </c>
      <c r="F39" s="70" t="str">
        <f t="shared" si="0"/>
        <v>0</v>
      </c>
      <c r="G39" s="71">
        <f t="shared" si="1"/>
        <v>0</v>
      </c>
      <c r="H39" s="71">
        <f t="shared" si="2"/>
        <v>0</v>
      </c>
      <c r="I39" s="71">
        <f t="shared" si="3"/>
        <v>0</v>
      </c>
      <c r="J39" s="71">
        <f t="shared" si="4"/>
        <v>0</v>
      </c>
      <c r="K39" s="71">
        <f t="shared" si="5"/>
        <v>0</v>
      </c>
      <c r="L39" s="71">
        <f t="shared" si="6"/>
        <v>0</v>
      </c>
      <c r="M39" s="71" t="str">
        <f t="shared" si="7"/>
        <v>0</v>
      </c>
      <c r="N39" s="71">
        <f t="shared" si="8"/>
        <v>0</v>
      </c>
      <c r="O39" s="71">
        <f t="shared" si="9"/>
        <v>0</v>
      </c>
      <c r="P39" s="71">
        <f t="shared" si="10"/>
        <v>0</v>
      </c>
      <c r="Q39" s="71">
        <f t="shared" si="11"/>
        <v>0</v>
      </c>
      <c r="R39" s="71">
        <f t="shared" si="12"/>
        <v>0</v>
      </c>
      <c r="S39" s="71"/>
      <c r="T39" s="71"/>
      <c r="U39" s="87"/>
      <c r="V39" s="87"/>
      <c r="W39" s="87"/>
      <c r="X39" s="92">
        <f t="shared" si="13"/>
        <v>0</v>
      </c>
      <c r="Y39" s="72">
        <f t="shared" si="14"/>
        <v>1</v>
      </c>
      <c r="Z39" s="72">
        <f t="shared" si="15"/>
        <v>0</v>
      </c>
      <c r="AA39" s="73" t="str">
        <f t="shared" si="16"/>
        <v/>
      </c>
    </row>
    <row r="40" spans="1:27" ht="12.9" customHeight="1" x14ac:dyDescent="0.3">
      <c r="A40" s="115">
        <v>31</v>
      </c>
      <c r="B40" s="68" t="str">
        <f>'Wettkampf 1'!B40</f>
        <v>Schütze 31</v>
      </c>
      <c r="C40" s="68" t="str">
        <f>'Wettkampf 1'!C40</f>
        <v>Lahn I</v>
      </c>
      <c r="D40" s="84"/>
      <c r="E40" s="85" t="s">
        <v>39</v>
      </c>
      <c r="F40" s="70" t="str">
        <f t="shared" si="0"/>
        <v>0</v>
      </c>
      <c r="G40" s="71">
        <f t="shared" si="1"/>
        <v>0</v>
      </c>
      <c r="H40" s="71">
        <f t="shared" si="2"/>
        <v>0</v>
      </c>
      <c r="I40" s="71">
        <f t="shared" si="3"/>
        <v>0</v>
      </c>
      <c r="J40" s="71">
        <f t="shared" si="4"/>
        <v>0</v>
      </c>
      <c r="K40" s="71" t="str">
        <f t="shared" si="5"/>
        <v>0</v>
      </c>
      <c r="L40" s="71">
        <f t="shared" si="6"/>
        <v>0</v>
      </c>
      <c r="M40" s="71">
        <f t="shared" si="7"/>
        <v>0</v>
      </c>
      <c r="N40" s="71">
        <f t="shared" si="8"/>
        <v>0</v>
      </c>
      <c r="O40" s="71">
        <f t="shared" si="9"/>
        <v>0</v>
      </c>
      <c r="P40" s="71">
        <f t="shared" si="10"/>
        <v>0</v>
      </c>
      <c r="Q40" s="71">
        <f t="shared" si="11"/>
        <v>0</v>
      </c>
      <c r="R40" s="71">
        <f t="shared" si="12"/>
        <v>0</v>
      </c>
      <c r="S40" s="71"/>
      <c r="T40" s="71"/>
      <c r="U40" s="87"/>
      <c r="V40" s="87"/>
      <c r="W40" s="87"/>
      <c r="X40" s="92">
        <f t="shared" si="13"/>
        <v>0</v>
      </c>
      <c r="Y40" s="72">
        <f t="shared" si="14"/>
        <v>1</v>
      </c>
      <c r="Z40" s="72">
        <f t="shared" si="15"/>
        <v>0</v>
      </c>
      <c r="AA40" s="73" t="str">
        <f t="shared" si="16"/>
        <v/>
      </c>
    </row>
    <row r="41" spans="1:27" ht="12.9" customHeight="1" x14ac:dyDescent="0.3">
      <c r="A41" s="115">
        <v>32</v>
      </c>
      <c r="B41" s="68" t="str">
        <f>'Wettkampf 1'!B41</f>
        <v>Schütze 32</v>
      </c>
      <c r="C41" s="68" t="str">
        <f>'Wettkampf 1'!C41</f>
        <v>Lahn I</v>
      </c>
      <c r="D41" s="84"/>
      <c r="E41" s="85" t="s">
        <v>39</v>
      </c>
      <c r="F41" s="70" t="str">
        <f t="shared" si="0"/>
        <v>0</v>
      </c>
      <c r="G41" s="71">
        <f t="shared" si="1"/>
        <v>0</v>
      </c>
      <c r="H41" s="71">
        <f t="shared" si="2"/>
        <v>0</v>
      </c>
      <c r="I41" s="71">
        <f t="shared" si="3"/>
        <v>0</v>
      </c>
      <c r="J41" s="71">
        <f t="shared" si="4"/>
        <v>0</v>
      </c>
      <c r="K41" s="71" t="str">
        <f t="shared" si="5"/>
        <v>0</v>
      </c>
      <c r="L41" s="71">
        <f t="shared" si="6"/>
        <v>0</v>
      </c>
      <c r="M41" s="71">
        <f t="shared" si="7"/>
        <v>0</v>
      </c>
      <c r="N41" s="71">
        <f t="shared" si="8"/>
        <v>0</v>
      </c>
      <c r="O41" s="71">
        <f t="shared" si="9"/>
        <v>0</v>
      </c>
      <c r="P41" s="71">
        <f t="shared" si="10"/>
        <v>0</v>
      </c>
      <c r="Q41" s="71">
        <f t="shared" si="11"/>
        <v>0</v>
      </c>
      <c r="R41" s="71">
        <f t="shared" si="12"/>
        <v>0</v>
      </c>
      <c r="S41" s="71"/>
      <c r="T41" s="71"/>
      <c r="U41" s="87"/>
      <c r="V41" s="87"/>
      <c r="W41" s="87"/>
      <c r="X41" s="92">
        <f t="shared" si="13"/>
        <v>0</v>
      </c>
      <c r="Y41" s="72">
        <f t="shared" si="14"/>
        <v>1</v>
      </c>
      <c r="Z41" s="72">
        <f t="shared" si="15"/>
        <v>0</v>
      </c>
      <c r="AA41" s="73" t="str">
        <f t="shared" si="16"/>
        <v/>
      </c>
    </row>
    <row r="42" spans="1:27" ht="12.9" customHeight="1" x14ac:dyDescent="0.3">
      <c r="A42" s="115">
        <v>33</v>
      </c>
      <c r="B42" s="68" t="str">
        <f>'Wettkampf 1'!B42</f>
        <v>Schütze 33</v>
      </c>
      <c r="C42" s="68" t="str">
        <f>'Wettkampf 1'!C42</f>
        <v>Lorup I</v>
      </c>
      <c r="D42" s="84"/>
      <c r="E42" s="85" t="s">
        <v>39</v>
      </c>
      <c r="F42" s="70" t="str">
        <f t="shared" si="0"/>
        <v>0</v>
      </c>
      <c r="G42" s="71">
        <f t="shared" si="1"/>
        <v>0</v>
      </c>
      <c r="H42" s="71">
        <f t="shared" si="2"/>
        <v>0</v>
      </c>
      <c r="I42" s="71" t="str">
        <f t="shared" si="3"/>
        <v>0</v>
      </c>
      <c r="J42" s="71">
        <f t="shared" si="4"/>
        <v>0</v>
      </c>
      <c r="K42" s="71">
        <f t="shared" si="5"/>
        <v>0</v>
      </c>
      <c r="L42" s="71">
        <f t="shared" si="6"/>
        <v>0</v>
      </c>
      <c r="M42" s="71">
        <f t="shared" si="7"/>
        <v>0</v>
      </c>
      <c r="N42" s="71">
        <f t="shared" si="8"/>
        <v>0</v>
      </c>
      <c r="O42" s="71">
        <f t="shared" si="9"/>
        <v>0</v>
      </c>
      <c r="P42" s="71">
        <f t="shared" si="10"/>
        <v>0</v>
      </c>
      <c r="Q42" s="71">
        <f t="shared" si="11"/>
        <v>0</v>
      </c>
      <c r="R42" s="71">
        <f t="shared" si="12"/>
        <v>0</v>
      </c>
      <c r="S42" s="71"/>
      <c r="T42" s="71"/>
      <c r="U42" s="87"/>
      <c r="V42" s="87"/>
      <c r="W42" s="87"/>
      <c r="X42" s="92">
        <f t="shared" si="13"/>
        <v>0</v>
      </c>
      <c r="Y42" s="72">
        <f t="shared" si="14"/>
        <v>1</v>
      </c>
      <c r="Z42" s="72">
        <f t="shared" si="15"/>
        <v>0</v>
      </c>
      <c r="AA42" s="73" t="str">
        <f t="shared" si="16"/>
        <v/>
      </c>
    </row>
    <row r="43" spans="1:27" ht="12.9" customHeight="1" x14ac:dyDescent="0.3">
      <c r="A43" s="115">
        <v>34</v>
      </c>
      <c r="B43" s="68" t="str">
        <f>'Wettkampf 1'!B43</f>
        <v>Schütze 34</v>
      </c>
      <c r="C43" s="68" t="str">
        <f>'Wettkampf 1'!C43</f>
        <v>Lorup I</v>
      </c>
      <c r="D43" s="84"/>
      <c r="E43" s="85" t="s">
        <v>39</v>
      </c>
      <c r="F43" s="70" t="str">
        <f t="shared" si="0"/>
        <v>0</v>
      </c>
      <c r="G43" s="71">
        <f t="shared" si="1"/>
        <v>0</v>
      </c>
      <c r="H43" s="71">
        <f t="shared" si="2"/>
        <v>0</v>
      </c>
      <c r="I43" s="71" t="str">
        <f t="shared" si="3"/>
        <v>0</v>
      </c>
      <c r="J43" s="71">
        <f t="shared" si="4"/>
        <v>0</v>
      </c>
      <c r="K43" s="71">
        <f t="shared" si="5"/>
        <v>0</v>
      </c>
      <c r="L43" s="71">
        <f t="shared" si="6"/>
        <v>0</v>
      </c>
      <c r="M43" s="71">
        <f t="shared" si="7"/>
        <v>0</v>
      </c>
      <c r="N43" s="71">
        <f t="shared" si="8"/>
        <v>0</v>
      </c>
      <c r="O43" s="71">
        <f t="shared" si="9"/>
        <v>0</v>
      </c>
      <c r="P43" s="71">
        <f t="shared" si="10"/>
        <v>0</v>
      </c>
      <c r="Q43" s="71">
        <f t="shared" si="11"/>
        <v>0</v>
      </c>
      <c r="R43" s="71">
        <f t="shared" si="12"/>
        <v>0</v>
      </c>
      <c r="S43" s="71"/>
      <c r="T43" s="71"/>
      <c r="U43" s="87"/>
      <c r="V43" s="87"/>
      <c r="W43" s="87"/>
      <c r="X43" s="92">
        <f t="shared" si="13"/>
        <v>0</v>
      </c>
      <c r="Y43" s="72">
        <f t="shared" si="14"/>
        <v>1</v>
      </c>
      <c r="Z43" s="72">
        <f t="shared" si="15"/>
        <v>0</v>
      </c>
      <c r="AA43" s="73" t="str">
        <f t="shared" si="16"/>
        <v/>
      </c>
    </row>
    <row r="44" spans="1:27" ht="12.9" customHeight="1" x14ac:dyDescent="0.3">
      <c r="A44" s="115">
        <v>35</v>
      </c>
      <c r="B44" s="68" t="str">
        <f>'Wettkampf 1'!B44</f>
        <v>Schütze 35</v>
      </c>
      <c r="C44" s="68" t="str">
        <f>'Wettkampf 1'!C44</f>
        <v>Lorup I</v>
      </c>
      <c r="D44" s="84"/>
      <c r="E44" s="85" t="s">
        <v>39</v>
      </c>
      <c r="F44" s="70" t="str">
        <f t="shared" si="0"/>
        <v>0</v>
      </c>
      <c r="G44" s="71">
        <f t="shared" si="1"/>
        <v>0</v>
      </c>
      <c r="H44" s="71">
        <f t="shared" si="2"/>
        <v>0</v>
      </c>
      <c r="I44" s="71" t="str">
        <f t="shared" si="3"/>
        <v>0</v>
      </c>
      <c r="J44" s="71">
        <f t="shared" si="4"/>
        <v>0</v>
      </c>
      <c r="K44" s="71">
        <f t="shared" si="5"/>
        <v>0</v>
      </c>
      <c r="L44" s="71">
        <f t="shared" si="6"/>
        <v>0</v>
      </c>
      <c r="M44" s="71">
        <f t="shared" si="7"/>
        <v>0</v>
      </c>
      <c r="N44" s="71">
        <f t="shared" si="8"/>
        <v>0</v>
      </c>
      <c r="O44" s="71">
        <f t="shared" si="9"/>
        <v>0</v>
      </c>
      <c r="P44" s="71">
        <f t="shared" si="10"/>
        <v>0</v>
      </c>
      <c r="Q44" s="71">
        <f t="shared" si="11"/>
        <v>0</v>
      </c>
      <c r="R44" s="71">
        <f t="shared" si="12"/>
        <v>0</v>
      </c>
      <c r="S44" s="71"/>
      <c r="T44" s="71"/>
      <c r="U44" s="87"/>
      <c r="V44" s="87"/>
      <c r="W44" s="87"/>
      <c r="X44" s="92">
        <f t="shared" si="13"/>
        <v>0</v>
      </c>
      <c r="Y44" s="72">
        <f t="shared" si="14"/>
        <v>1</v>
      </c>
      <c r="Z44" s="72">
        <f t="shared" si="15"/>
        <v>0</v>
      </c>
      <c r="AA44" s="73" t="str">
        <f t="shared" si="16"/>
        <v/>
      </c>
    </row>
    <row r="45" spans="1:27" ht="12.9" customHeight="1" x14ac:dyDescent="0.3">
      <c r="A45" s="115">
        <v>36</v>
      </c>
      <c r="B45" s="68" t="str">
        <f>'Wettkampf 1'!B45</f>
        <v>Schütze 36</v>
      </c>
      <c r="C45" s="68" t="str">
        <f>'Wettkampf 1'!C45</f>
        <v>Börger I</v>
      </c>
      <c r="D45" s="84"/>
      <c r="E45" s="85" t="s">
        <v>39</v>
      </c>
      <c r="F45" s="70" t="str">
        <f t="shared" si="0"/>
        <v>0</v>
      </c>
      <c r="G45" s="71" t="str">
        <f t="shared" si="1"/>
        <v>0</v>
      </c>
      <c r="H45" s="71">
        <f t="shared" si="2"/>
        <v>0</v>
      </c>
      <c r="I45" s="71">
        <f t="shared" si="3"/>
        <v>0</v>
      </c>
      <c r="J45" s="71">
        <f t="shared" si="4"/>
        <v>0</v>
      </c>
      <c r="K45" s="71">
        <f t="shared" si="5"/>
        <v>0</v>
      </c>
      <c r="L45" s="71">
        <f t="shared" si="6"/>
        <v>0</v>
      </c>
      <c r="M45" s="71">
        <f t="shared" si="7"/>
        <v>0</v>
      </c>
      <c r="N45" s="71">
        <f t="shared" si="8"/>
        <v>0</v>
      </c>
      <c r="O45" s="71">
        <f t="shared" si="9"/>
        <v>0</v>
      </c>
      <c r="P45" s="71">
        <f t="shared" si="10"/>
        <v>0</v>
      </c>
      <c r="Q45" s="71">
        <f t="shared" si="11"/>
        <v>0</v>
      </c>
      <c r="R45" s="71">
        <f t="shared" si="12"/>
        <v>0</v>
      </c>
      <c r="S45" s="71"/>
      <c r="T45" s="71"/>
      <c r="U45" s="87"/>
      <c r="V45" s="87"/>
      <c r="W45" s="87"/>
      <c r="X45" s="92">
        <f t="shared" si="13"/>
        <v>0</v>
      </c>
      <c r="Y45" s="72">
        <f t="shared" si="14"/>
        <v>1</v>
      </c>
      <c r="Z45" s="72">
        <f t="shared" si="15"/>
        <v>0</v>
      </c>
      <c r="AA45" s="73" t="str">
        <f t="shared" si="16"/>
        <v/>
      </c>
    </row>
    <row r="46" spans="1:27" x14ac:dyDescent="0.3">
      <c r="B46" s="89"/>
      <c r="C46" s="89"/>
      <c r="G46" s="71">
        <f>LARGE(G10:G45,1)+LARGE(G10:G45,2)+LARGE(G10:G45,3)</f>
        <v>936.1</v>
      </c>
      <c r="H46" s="71">
        <f>SUM(H10:H45)</f>
        <v>4</v>
      </c>
      <c r="I46" s="71">
        <f>LARGE(I10:I45,1)+LARGE(I10:I45,2)+LARGE(I10:I45,3)</f>
        <v>938.3</v>
      </c>
      <c r="J46" s="71">
        <f>SUM(J10:J45)</f>
        <v>3</v>
      </c>
      <c r="K46" s="71">
        <f>LARGE(K10:K45,1)+LARGE(K10:K45,2)+LARGE(K10:K45,3)</f>
        <v>942</v>
      </c>
      <c r="L46" s="71">
        <f>SUM(L10:L45)</f>
        <v>4</v>
      </c>
      <c r="M46" s="71">
        <f>LARGE(M10:M45,1)+LARGE(M10:M45,2)+LARGE(M10:M45,3)</f>
        <v>925.3</v>
      </c>
      <c r="N46" s="71">
        <f>SUM(N10:N45)</f>
        <v>4</v>
      </c>
      <c r="O46" s="71">
        <f>LARGE(O10:O45,1)+LARGE(O10:O45,2)+LARGE(O10:O45,3)</f>
        <v>936.7</v>
      </c>
      <c r="P46" s="71">
        <f>SUM(P10:P45)</f>
        <v>4</v>
      </c>
      <c r="Q46" s="71">
        <f>LARGE(Q10:Q45,1)+LARGE(Q10:Q45,2)+LARGE(Q10:Q45,3)</f>
        <v>925</v>
      </c>
      <c r="R46" s="71">
        <f>SUM(R10:S45)</f>
        <v>4</v>
      </c>
    </row>
    <row r="47" spans="1:27" x14ac:dyDescent="0.3">
      <c r="C47" s="71" t="s">
        <v>75</v>
      </c>
    </row>
  </sheetData>
  <sheetProtection algorithmName="SHA-512" hashValue="XNDy5HM1NoJlr+rh4fJCjH9gTwu+p+5kHTeh3+2cVukUs3NJdLOXMUzliKQDTO6RZEkELVdT8XeqS0v9mH+zOQ==" saltValue="vBGPJVGb3avvNO+xKexmE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2" zoomScaleNormal="100" workbookViewId="0">
      <selection activeCell="W8" sqref="W8"/>
    </sheetView>
  </sheetViews>
  <sheetFormatPr baseColWidth="10" defaultColWidth="22" defaultRowHeight="15.6" x14ac:dyDescent="0.3"/>
  <cols>
    <col min="1" max="1" width="3.5546875" style="71" bestFit="1" customWidth="1"/>
    <col min="2" max="2" width="20.5546875" style="71" customWidth="1"/>
    <col min="3" max="3" width="16.88671875" style="71" customWidth="1"/>
    <col min="4" max="4" width="16.109375" style="79" customWidth="1"/>
    <col min="5" max="5" width="9.88671875" style="69" customWidth="1"/>
    <col min="6" max="6" width="6.44140625" style="70" hidden="1" customWidth="1"/>
    <col min="7" max="7" width="8.88671875" style="71" hidden="1" customWidth="1"/>
    <col min="8" max="8" width="2.33203125" style="71" hidden="1" customWidth="1"/>
    <col min="9" max="9" width="8.88671875" style="71" hidden="1" customWidth="1"/>
    <col min="10" max="10" width="2.33203125" style="71" hidden="1" customWidth="1"/>
    <col min="11" max="11" width="8.88671875" style="71" hidden="1" customWidth="1"/>
    <col min="12" max="12" width="2.33203125" style="71" hidden="1" customWidth="1"/>
    <col min="13" max="13" width="8.88671875" style="71" hidden="1" customWidth="1"/>
    <col min="14" max="14" width="2.33203125" style="71" hidden="1" customWidth="1"/>
    <col min="15" max="15" width="8.88671875" style="71" hidden="1" customWidth="1"/>
    <col min="16" max="16" width="2.33203125" style="71" hidden="1" customWidth="1"/>
    <col min="17" max="17" width="8.88671875" style="71" hidden="1" customWidth="1"/>
    <col min="18" max="18" width="2.33203125" style="72" hidden="1" customWidth="1"/>
    <col min="19" max="19" width="0" style="72" hidden="1" customWidth="1"/>
    <col min="20" max="20" width="12.33203125" style="72" customWidth="1"/>
    <col min="21" max="24" width="10.109375" style="72" customWidth="1"/>
    <col min="25" max="26" width="0" style="72" hidden="1" customWidth="1"/>
    <col min="27" max="27" width="0" style="73" hidden="1" customWidth="1"/>
    <col min="28" max="28" width="22.109375" style="74" customWidth="1"/>
    <col min="29" max="29" width="19.6640625" style="72" customWidth="1"/>
    <col min="30" max="16384" width="22" style="72"/>
  </cols>
  <sheetData>
    <row r="1" spans="1:29" x14ac:dyDescent="0.3">
      <c r="A1" s="115"/>
      <c r="B1" s="66" t="s">
        <v>58</v>
      </c>
      <c r="C1" s="117"/>
      <c r="D1" s="75" t="s">
        <v>8</v>
      </c>
      <c r="V1" s="116" t="s">
        <v>53</v>
      </c>
      <c r="W1" s="188" t="str">
        <f>Übersicht!H4</f>
        <v>Neubörger</v>
      </c>
      <c r="X1" s="188"/>
    </row>
    <row r="2" spans="1:29" x14ac:dyDescent="0.3">
      <c r="A2" s="115">
        <v>1</v>
      </c>
      <c r="B2" s="66" t="str">
        <f>'Wettkampf 1'!B2</f>
        <v>Börger I</v>
      </c>
      <c r="D2" s="75">
        <f>G46</f>
        <v>0</v>
      </c>
      <c r="E2" s="119" t="str">
        <f>IF(H46&gt;4,"Es sind zu viele Schützen in Wertung!"," ")</f>
        <v xml:space="preserve"> </v>
      </c>
      <c r="V2" s="116" t="s">
        <v>37</v>
      </c>
      <c r="W2" s="189" t="str">
        <f>Übersicht!H3</f>
        <v>21.11.</v>
      </c>
      <c r="X2" s="188"/>
    </row>
    <row r="3" spans="1:29" x14ac:dyDescent="0.3">
      <c r="A3" s="115">
        <v>2</v>
      </c>
      <c r="B3" s="66" t="str">
        <f>'Wettkampf 1'!B3</f>
        <v>Lorup I</v>
      </c>
      <c r="D3" s="75">
        <f>I46</f>
        <v>0</v>
      </c>
      <c r="E3" s="119" t="str">
        <f>IF(J46&gt;4,"Es sind zu viele Schützen in Wertung!"," ")</f>
        <v xml:space="preserve"> </v>
      </c>
    </row>
    <row r="4" spans="1:29" x14ac:dyDescent="0.3">
      <c r="A4" s="115">
        <v>3</v>
      </c>
      <c r="B4" s="66" t="str">
        <f>'Wettkampf 1'!B4</f>
        <v>Lahn I</v>
      </c>
      <c r="D4" s="75">
        <f>K46</f>
        <v>0</v>
      </c>
      <c r="E4" s="119" t="str">
        <f>IF(L46&gt;4,"Es sind zu viele Schützen in Wertung!"," ")</f>
        <v xml:space="preserve"> </v>
      </c>
      <c r="U4" s="77"/>
      <c r="V4" s="69"/>
      <c r="W4" s="69"/>
      <c r="X4" s="116" t="s">
        <v>50</v>
      </c>
    </row>
    <row r="5" spans="1:29" x14ac:dyDescent="0.3">
      <c r="A5" s="115">
        <v>4</v>
      </c>
      <c r="B5" s="66" t="str">
        <f>'Wettkampf 1'!B5</f>
        <v>Werlte II</v>
      </c>
      <c r="D5" s="75">
        <f>M46</f>
        <v>0</v>
      </c>
      <c r="E5" s="119" t="str">
        <f>IF(N46&gt;4,"Es sind zu viele Schützen in Wertung!"," ")</f>
        <v xml:space="preserve"> </v>
      </c>
      <c r="U5" s="78"/>
      <c r="V5" s="116" t="s">
        <v>52</v>
      </c>
      <c r="W5" s="183"/>
      <c r="X5" s="184"/>
      <c r="Y5" s="78"/>
    </row>
    <row r="6" spans="1:29" x14ac:dyDescent="0.3">
      <c r="A6" s="115">
        <v>5</v>
      </c>
      <c r="B6" s="66" t="str">
        <f>'Wettkampf 1'!B6</f>
        <v>Neubörger I</v>
      </c>
      <c r="D6" s="75">
        <f>O46</f>
        <v>0</v>
      </c>
      <c r="E6" s="119" t="str">
        <f>IF(P46&gt;4,"Es sind zu viele Schützen in Wertung!"," ")</f>
        <v xml:space="preserve"> </v>
      </c>
      <c r="U6" s="78"/>
      <c r="V6" s="116" t="s">
        <v>51</v>
      </c>
      <c r="W6" s="187"/>
      <c r="X6" s="187"/>
      <c r="Y6" s="78"/>
    </row>
    <row r="7" spans="1:29" x14ac:dyDescent="0.3">
      <c r="A7" s="115">
        <v>6</v>
      </c>
      <c r="B7" s="66" t="str">
        <f>'Wettkampf 1'!B7</f>
        <v>Sögel IV</v>
      </c>
      <c r="D7" s="75">
        <f>Q46</f>
        <v>0</v>
      </c>
      <c r="E7" s="119" t="str">
        <f>IF(R46&gt;4,"Es sind zu viele Schützen in Wertung!"," ")</f>
        <v xml:space="preserve"> </v>
      </c>
      <c r="U7" s="78"/>
      <c r="V7" s="116" t="s">
        <v>67</v>
      </c>
      <c r="W7" s="190"/>
      <c r="X7" s="191"/>
      <c r="Y7" s="78"/>
    </row>
    <row r="8" spans="1:29" x14ac:dyDescent="0.3">
      <c r="U8" s="78"/>
      <c r="V8" s="78"/>
      <c r="W8" s="78"/>
      <c r="X8" s="78"/>
      <c r="Y8" s="78"/>
    </row>
    <row r="9" spans="1:29" ht="62.4" x14ac:dyDescent="0.3">
      <c r="A9" s="115"/>
      <c r="B9" s="80" t="s">
        <v>7</v>
      </c>
      <c r="C9" s="80" t="s">
        <v>58</v>
      </c>
      <c r="D9" s="81" t="s">
        <v>47</v>
      </c>
      <c r="E9" s="80" t="s">
        <v>40</v>
      </c>
      <c r="F9" s="82"/>
      <c r="G9" s="83" t="s">
        <v>41</v>
      </c>
      <c r="H9" s="83"/>
      <c r="I9" s="83" t="s">
        <v>42</v>
      </c>
      <c r="J9" s="83"/>
      <c r="K9" s="83" t="s">
        <v>43</v>
      </c>
      <c r="L9" s="83"/>
      <c r="M9" s="83" t="s">
        <v>44</v>
      </c>
      <c r="N9" s="83"/>
      <c r="O9" s="83" t="s">
        <v>45</v>
      </c>
      <c r="P9" s="83"/>
      <c r="Q9" s="83" t="s">
        <v>46</v>
      </c>
      <c r="R9" s="83"/>
      <c r="S9" s="83"/>
      <c r="T9" s="83"/>
      <c r="U9" s="180" t="s">
        <v>38</v>
      </c>
      <c r="V9" s="181"/>
      <c r="W9" s="181"/>
      <c r="X9" s="182"/>
    </row>
    <row r="10" spans="1:29" ht="12.9" customHeight="1" x14ac:dyDescent="0.3">
      <c r="A10" s="115">
        <v>1</v>
      </c>
      <c r="B10" s="68" t="str">
        <f>'Wettkampf 1'!B10</f>
        <v>Terhalle Maria</v>
      </c>
      <c r="C10" s="68" t="str">
        <f>'Wettkampf 1'!C10</f>
        <v>Börger I</v>
      </c>
      <c r="D10" s="84"/>
      <c r="E10" s="85"/>
      <c r="F10" s="70">
        <f>IF(E10="x","0",D10)</f>
        <v>0</v>
      </c>
      <c r="G10" s="71">
        <f>IF(C10=$B$2,F10,0)</f>
        <v>0</v>
      </c>
      <c r="H10" s="71">
        <f>(IF(AND($E10="",$C10=$B$2),1,0))</f>
        <v>1</v>
      </c>
      <c r="I10" s="71">
        <f>IF($C10=$B$3,F10,0)</f>
        <v>0</v>
      </c>
      <c r="J10" s="71">
        <f>(IF(AND($E10="",$C10=$B$3),1,0))</f>
        <v>0</v>
      </c>
      <c r="K10" s="71">
        <f>IF($C10=$B$4,F10,0)</f>
        <v>0</v>
      </c>
      <c r="L10" s="71">
        <f>(IF(AND($E10="",$C10=$B$4),1,0))</f>
        <v>0</v>
      </c>
      <c r="M10" s="71">
        <f>IF($C10=$B$5,F10,0)</f>
        <v>0</v>
      </c>
      <c r="N10" s="71">
        <f>(IF(AND($E10="",$C10=$B$5),1,0))</f>
        <v>0</v>
      </c>
      <c r="O10" s="71">
        <f>IF($C10=$B$6,F10,0)</f>
        <v>0</v>
      </c>
      <c r="P10" s="71">
        <f>(IF(AND($E10="",$C10=$B$6),1,0))</f>
        <v>0</v>
      </c>
      <c r="Q10" s="71">
        <f>IF($C10=$B$7,F10,0)</f>
        <v>0</v>
      </c>
      <c r="R10" s="71">
        <f>(IF(AND($E10="",$C10=$B$7),1,0))</f>
        <v>0</v>
      </c>
      <c r="S10" s="71"/>
      <c r="T10" s="71"/>
      <c r="U10" s="86"/>
      <c r="V10" s="86"/>
      <c r="W10" s="86"/>
      <c r="X10" s="91">
        <f>U10+V10+W10</f>
        <v>0</v>
      </c>
      <c r="Y10" s="72">
        <f>IF(X10=D10,1,0)</f>
        <v>1</v>
      </c>
      <c r="Z10" s="72">
        <f>IF(X10=0,0,1)</f>
        <v>0</v>
      </c>
      <c r="AA10" s="73" t="str">
        <f>IF(Y10+Z10=2,"Korrekt","")</f>
        <v/>
      </c>
      <c r="AB10" s="76"/>
      <c r="AC10" s="69"/>
    </row>
    <row r="11" spans="1:29" ht="12.9" customHeight="1" x14ac:dyDescent="0.3">
      <c r="A11" s="115">
        <v>2</v>
      </c>
      <c r="B11" s="68" t="str">
        <f>'Wettkampf 1'!B11</f>
        <v>Kronabel Thea</v>
      </c>
      <c r="C11" s="68" t="str">
        <f>'Wettkampf 1'!C11</f>
        <v>Börger I</v>
      </c>
      <c r="D11" s="84"/>
      <c r="E11" s="85"/>
      <c r="F11" s="70">
        <f t="shared" ref="F11:F45" si="0">IF(E11="x","0",D11)</f>
        <v>0</v>
      </c>
      <c r="G11" s="71">
        <f t="shared" ref="G11:G45" si="1">IF(C11=$B$2,F11,0)</f>
        <v>0</v>
      </c>
      <c r="H11" s="71">
        <f t="shared" ref="H11:H45" si="2">(IF(AND($E11="",$C11=$B$2),1,0))</f>
        <v>1</v>
      </c>
      <c r="I11" s="71">
        <f t="shared" ref="I11:I45" si="3">IF($C11=$B$3,F11,0)</f>
        <v>0</v>
      </c>
      <c r="J11" s="71">
        <f t="shared" ref="J11:J45" si="4">(IF(AND($E11="",$C11=$B$3),1,0))</f>
        <v>0</v>
      </c>
      <c r="K11" s="71">
        <f t="shared" ref="K11:K45" si="5">IF($C11=$B$4,F11,0)</f>
        <v>0</v>
      </c>
      <c r="L11" s="71">
        <f t="shared" ref="L11:L45" si="6">(IF(AND($E11="",$C11=$B$4),1,0))</f>
        <v>0</v>
      </c>
      <c r="M11" s="71">
        <f t="shared" ref="M11:M45" si="7">IF($C11=$B$5,F11,0)</f>
        <v>0</v>
      </c>
      <c r="N11" s="71">
        <f t="shared" ref="N11:N45" si="8">(IF(AND($E11="",$C11=$B$5),1,0))</f>
        <v>0</v>
      </c>
      <c r="O11" s="71">
        <f t="shared" ref="O11:O45" si="9">IF($C11=$B$6,F11,0)</f>
        <v>0</v>
      </c>
      <c r="P11" s="71">
        <f t="shared" ref="P11:P45" si="10">(IF(AND($E11="",$C11=$B$6),1,0))</f>
        <v>0</v>
      </c>
      <c r="Q11" s="71">
        <f t="shared" ref="Q11:Q45" si="11">IF($C11=$B$7,F11,0)</f>
        <v>0</v>
      </c>
      <c r="R11" s="71">
        <f t="shared" ref="R11:R45" si="12">(IF(AND($E11="",$C11=$B$7),1,0))</f>
        <v>0</v>
      </c>
      <c r="S11" s="71"/>
      <c r="T11" s="71"/>
      <c r="U11" s="87"/>
      <c r="V11" s="87"/>
      <c r="W11" s="87"/>
      <c r="X11" s="92">
        <f t="shared" ref="X11:X45" si="13">U11+V11+W11</f>
        <v>0</v>
      </c>
      <c r="Y11" s="72">
        <f t="shared" ref="Y11:Y45" si="14">IF(X11=D11,1,0)</f>
        <v>1</v>
      </c>
      <c r="Z11" s="72">
        <f t="shared" ref="Z11:Z45" si="15">IF(X11=0,0,1)</f>
        <v>0</v>
      </c>
      <c r="AA11" s="73" t="str">
        <f t="shared" ref="AA11:AA45" si="16">IF(Y11+Z11=2,"Korrekt","")</f>
        <v/>
      </c>
    </row>
    <row r="12" spans="1:29" ht="12.9" customHeight="1" x14ac:dyDescent="0.3">
      <c r="A12" s="115">
        <v>3</v>
      </c>
      <c r="B12" s="68" t="str">
        <f>'Wettkampf 1'!B12</f>
        <v>Kossenjans Rita</v>
      </c>
      <c r="C12" s="68" t="str">
        <f>'Wettkampf 1'!C12</f>
        <v>Börger I</v>
      </c>
      <c r="D12" s="84"/>
      <c r="E12" s="85"/>
      <c r="F12" s="70">
        <f t="shared" si="0"/>
        <v>0</v>
      </c>
      <c r="G12" s="71">
        <f t="shared" si="1"/>
        <v>0</v>
      </c>
      <c r="H12" s="71">
        <f t="shared" si="2"/>
        <v>1</v>
      </c>
      <c r="I12" s="71">
        <f t="shared" si="3"/>
        <v>0</v>
      </c>
      <c r="J12" s="71">
        <f t="shared" si="4"/>
        <v>0</v>
      </c>
      <c r="K12" s="71">
        <f t="shared" si="5"/>
        <v>0</v>
      </c>
      <c r="L12" s="71">
        <f t="shared" si="6"/>
        <v>0</v>
      </c>
      <c r="M12" s="71">
        <f t="shared" si="7"/>
        <v>0</v>
      </c>
      <c r="N12" s="71">
        <f t="shared" si="8"/>
        <v>0</v>
      </c>
      <c r="O12" s="71">
        <f t="shared" si="9"/>
        <v>0</v>
      </c>
      <c r="P12" s="71">
        <f t="shared" si="10"/>
        <v>0</v>
      </c>
      <c r="Q12" s="71">
        <f t="shared" si="11"/>
        <v>0</v>
      </c>
      <c r="R12" s="71">
        <f t="shared" si="12"/>
        <v>0</v>
      </c>
      <c r="S12" s="71"/>
      <c r="T12" s="71"/>
      <c r="U12" s="87"/>
      <c r="V12" s="87"/>
      <c r="W12" s="87"/>
      <c r="X12" s="92">
        <f t="shared" si="13"/>
        <v>0</v>
      </c>
      <c r="Y12" s="72">
        <f t="shared" si="14"/>
        <v>1</v>
      </c>
      <c r="Z12" s="72">
        <f t="shared" si="15"/>
        <v>0</v>
      </c>
      <c r="AA12" s="73" t="str">
        <f t="shared" si="16"/>
        <v/>
      </c>
    </row>
    <row r="13" spans="1:29" ht="12.9" customHeight="1" x14ac:dyDescent="0.3">
      <c r="A13" s="115">
        <v>4</v>
      </c>
      <c r="B13" s="68" t="str">
        <f>'Wettkampf 1'!B13</f>
        <v>Lammers Eva</v>
      </c>
      <c r="C13" s="68" t="str">
        <f>'Wettkampf 1'!C13</f>
        <v>Börger I</v>
      </c>
      <c r="D13" s="84"/>
      <c r="E13" s="85"/>
      <c r="F13" s="70">
        <f t="shared" si="0"/>
        <v>0</v>
      </c>
      <c r="G13" s="71">
        <f t="shared" si="1"/>
        <v>0</v>
      </c>
      <c r="H13" s="71">
        <f t="shared" si="2"/>
        <v>1</v>
      </c>
      <c r="I13" s="71">
        <f t="shared" si="3"/>
        <v>0</v>
      </c>
      <c r="J13" s="71">
        <f t="shared" si="4"/>
        <v>0</v>
      </c>
      <c r="K13" s="71">
        <f t="shared" si="5"/>
        <v>0</v>
      </c>
      <c r="L13" s="71">
        <f t="shared" si="6"/>
        <v>0</v>
      </c>
      <c r="M13" s="71">
        <f t="shared" si="7"/>
        <v>0</v>
      </c>
      <c r="N13" s="71">
        <f t="shared" si="8"/>
        <v>0</v>
      </c>
      <c r="O13" s="71">
        <f t="shared" si="9"/>
        <v>0</v>
      </c>
      <c r="P13" s="71">
        <f t="shared" si="10"/>
        <v>0</v>
      </c>
      <c r="Q13" s="71">
        <f t="shared" si="11"/>
        <v>0</v>
      </c>
      <c r="R13" s="71">
        <f t="shared" si="12"/>
        <v>0</v>
      </c>
      <c r="S13" s="71"/>
      <c r="T13" s="71"/>
      <c r="U13" s="87"/>
      <c r="V13" s="87"/>
      <c r="W13" s="87"/>
      <c r="X13" s="92">
        <f t="shared" si="13"/>
        <v>0</v>
      </c>
      <c r="Y13" s="72">
        <f t="shared" si="14"/>
        <v>1</v>
      </c>
      <c r="Z13" s="72">
        <f t="shared" si="15"/>
        <v>0</v>
      </c>
      <c r="AA13" s="73" t="str">
        <f t="shared" si="16"/>
        <v/>
      </c>
    </row>
    <row r="14" spans="1:29" ht="12.9" customHeight="1" x14ac:dyDescent="0.3">
      <c r="A14" s="115">
        <v>5</v>
      </c>
      <c r="B14" s="68" t="str">
        <f>'Wettkampf 1'!B14</f>
        <v>Korten Monika</v>
      </c>
      <c r="C14" s="68" t="str">
        <f>'Wettkampf 1'!C14</f>
        <v>Börger I</v>
      </c>
      <c r="D14" s="84"/>
      <c r="E14" s="85" t="s">
        <v>39</v>
      </c>
      <c r="F14" s="70" t="str">
        <f t="shared" si="0"/>
        <v>0</v>
      </c>
      <c r="G14" s="71" t="str">
        <f t="shared" si="1"/>
        <v>0</v>
      </c>
      <c r="H14" s="71">
        <f t="shared" si="2"/>
        <v>0</v>
      </c>
      <c r="I14" s="71">
        <f t="shared" si="3"/>
        <v>0</v>
      </c>
      <c r="J14" s="71">
        <f t="shared" si="4"/>
        <v>0</v>
      </c>
      <c r="K14" s="71">
        <f t="shared" si="5"/>
        <v>0</v>
      </c>
      <c r="L14" s="71">
        <f t="shared" si="6"/>
        <v>0</v>
      </c>
      <c r="M14" s="71">
        <f t="shared" si="7"/>
        <v>0</v>
      </c>
      <c r="N14" s="71">
        <f t="shared" si="8"/>
        <v>0</v>
      </c>
      <c r="O14" s="71">
        <f t="shared" si="9"/>
        <v>0</v>
      </c>
      <c r="P14" s="71">
        <f t="shared" si="10"/>
        <v>0</v>
      </c>
      <c r="Q14" s="71">
        <f t="shared" si="11"/>
        <v>0</v>
      </c>
      <c r="R14" s="71">
        <f t="shared" si="12"/>
        <v>0</v>
      </c>
      <c r="S14" s="71"/>
      <c r="T14" s="71"/>
      <c r="U14" s="87"/>
      <c r="V14" s="87"/>
      <c r="W14" s="87"/>
      <c r="X14" s="92">
        <f t="shared" si="13"/>
        <v>0</v>
      </c>
      <c r="Y14" s="72">
        <f t="shared" si="14"/>
        <v>1</v>
      </c>
      <c r="Z14" s="72">
        <f t="shared" si="15"/>
        <v>0</v>
      </c>
      <c r="AA14" s="73" t="str">
        <f t="shared" si="16"/>
        <v/>
      </c>
    </row>
    <row r="15" spans="1:29" ht="12.9" customHeight="1" x14ac:dyDescent="0.3">
      <c r="A15" s="115">
        <v>6</v>
      </c>
      <c r="B15" s="68" t="str">
        <f>'Wettkampf 1'!B15</f>
        <v>Hackmann Irmgard</v>
      </c>
      <c r="C15" s="68" t="str">
        <f>'Wettkampf 1'!C15</f>
        <v>Lorup I</v>
      </c>
      <c r="D15" s="84"/>
      <c r="E15" s="85" t="s">
        <v>39</v>
      </c>
      <c r="F15" s="70" t="str">
        <f t="shared" si="0"/>
        <v>0</v>
      </c>
      <c r="G15" s="71">
        <f t="shared" si="1"/>
        <v>0</v>
      </c>
      <c r="H15" s="71">
        <f t="shared" si="2"/>
        <v>0</v>
      </c>
      <c r="I15" s="71" t="str">
        <f t="shared" si="3"/>
        <v>0</v>
      </c>
      <c r="J15" s="71">
        <f t="shared" si="4"/>
        <v>0</v>
      </c>
      <c r="K15" s="71">
        <f t="shared" si="5"/>
        <v>0</v>
      </c>
      <c r="L15" s="71">
        <f t="shared" si="6"/>
        <v>0</v>
      </c>
      <c r="M15" s="71">
        <f t="shared" si="7"/>
        <v>0</v>
      </c>
      <c r="N15" s="71">
        <f t="shared" si="8"/>
        <v>0</v>
      </c>
      <c r="O15" s="71">
        <f t="shared" si="9"/>
        <v>0</v>
      </c>
      <c r="P15" s="71">
        <f t="shared" si="10"/>
        <v>0</v>
      </c>
      <c r="Q15" s="71">
        <f t="shared" si="11"/>
        <v>0</v>
      </c>
      <c r="R15" s="71">
        <f t="shared" si="12"/>
        <v>0</v>
      </c>
      <c r="S15" s="71"/>
      <c r="T15" s="71"/>
      <c r="U15" s="87"/>
      <c r="V15" s="87"/>
      <c r="W15" s="87"/>
      <c r="X15" s="92">
        <f t="shared" si="13"/>
        <v>0</v>
      </c>
      <c r="Y15" s="72">
        <f t="shared" si="14"/>
        <v>1</v>
      </c>
      <c r="Z15" s="72">
        <f t="shared" si="15"/>
        <v>0</v>
      </c>
      <c r="AA15" s="73" t="str">
        <f t="shared" si="16"/>
        <v/>
      </c>
    </row>
    <row r="16" spans="1:29" ht="12.9" customHeight="1" x14ac:dyDescent="0.3">
      <c r="A16" s="115">
        <v>7</v>
      </c>
      <c r="B16" s="68" t="str">
        <f>'Wettkampf 1'!B16</f>
        <v>Gerdes Angela</v>
      </c>
      <c r="C16" s="68" t="str">
        <f>'Wettkampf 1'!C16</f>
        <v>Lorup I</v>
      </c>
      <c r="D16" s="84"/>
      <c r="E16" s="85"/>
      <c r="F16" s="70">
        <f t="shared" si="0"/>
        <v>0</v>
      </c>
      <c r="G16" s="71">
        <f t="shared" si="1"/>
        <v>0</v>
      </c>
      <c r="H16" s="71">
        <f t="shared" si="2"/>
        <v>0</v>
      </c>
      <c r="I16" s="71">
        <f t="shared" si="3"/>
        <v>0</v>
      </c>
      <c r="J16" s="71">
        <f t="shared" si="4"/>
        <v>1</v>
      </c>
      <c r="K16" s="71">
        <f t="shared" si="5"/>
        <v>0</v>
      </c>
      <c r="L16" s="71">
        <f t="shared" si="6"/>
        <v>0</v>
      </c>
      <c r="M16" s="71">
        <f t="shared" si="7"/>
        <v>0</v>
      </c>
      <c r="N16" s="71">
        <f t="shared" si="8"/>
        <v>0</v>
      </c>
      <c r="O16" s="71">
        <f t="shared" si="9"/>
        <v>0</v>
      </c>
      <c r="P16" s="71">
        <f t="shared" si="10"/>
        <v>0</v>
      </c>
      <c r="Q16" s="71">
        <f t="shared" si="11"/>
        <v>0</v>
      </c>
      <c r="R16" s="71">
        <f t="shared" si="12"/>
        <v>0</v>
      </c>
      <c r="S16" s="71"/>
      <c r="T16" s="71"/>
      <c r="U16" s="87"/>
      <c r="V16" s="87"/>
      <c r="W16" s="87"/>
      <c r="X16" s="92">
        <f t="shared" si="13"/>
        <v>0</v>
      </c>
      <c r="Y16" s="72">
        <f t="shared" si="14"/>
        <v>1</v>
      </c>
      <c r="Z16" s="72">
        <f t="shared" si="15"/>
        <v>0</v>
      </c>
      <c r="AA16" s="73" t="str">
        <f t="shared" si="16"/>
        <v/>
      </c>
    </row>
    <row r="17" spans="1:27" ht="12.9" customHeight="1" x14ac:dyDescent="0.3">
      <c r="A17" s="115">
        <v>8</v>
      </c>
      <c r="B17" s="68" t="str">
        <f>'Wettkampf 1'!B17</f>
        <v>Lindemann Helga</v>
      </c>
      <c r="C17" s="68" t="str">
        <f>'Wettkampf 1'!C17</f>
        <v>Lorup I</v>
      </c>
      <c r="D17" s="84"/>
      <c r="E17" s="85"/>
      <c r="F17" s="70">
        <f t="shared" si="0"/>
        <v>0</v>
      </c>
      <c r="G17" s="71">
        <f t="shared" si="1"/>
        <v>0</v>
      </c>
      <c r="H17" s="71">
        <f t="shared" si="2"/>
        <v>0</v>
      </c>
      <c r="I17" s="71">
        <f t="shared" si="3"/>
        <v>0</v>
      </c>
      <c r="J17" s="71">
        <f t="shared" si="4"/>
        <v>1</v>
      </c>
      <c r="K17" s="71">
        <f t="shared" si="5"/>
        <v>0</v>
      </c>
      <c r="L17" s="71">
        <f t="shared" si="6"/>
        <v>0</v>
      </c>
      <c r="M17" s="71">
        <f t="shared" si="7"/>
        <v>0</v>
      </c>
      <c r="N17" s="71">
        <f t="shared" si="8"/>
        <v>0</v>
      </c>
      <c r="O17" s="71">
        <f t="shared" si="9"/>
        <v>0</v>
      </c>
      <c r="P17" s="71">
        <f t="shared" si="10"/>
        <v>0</v>
      </c>
      <c r="Q17" s="71">
        <f t="shared" si="11"/>
        <v>0</v>
      </c>
      <c r="R17" s="71">
        <f t="shared" si="12"/>
        <v>0</v>
      </c>
      <c r="S17" s="71"/>
      <c r="T17" s="71"/>
      <c r="U17" s="87"/>
      <c r="V17" s="87"/>
      <c r="W17" s="87"/>
      <c r="X17" s="92">
        <f t="shared" si="13"/>
        <v>0</v>
      </c>
      <c r="Y17" s="72">
        <f t="shared" si="14"/>
        <v>1</v>
      </c>
      <c r="Z17" s="72">
        <f t="shared" si="15"/>
        <v>0</v>
      </c>
      <c r="AA17" s="73" t="str">
        <f t="shared" si="16"/>
        <v/>
      </c>
    </row>
    <row r="18" spans="1:27" ht="12.9" customHeight="1" x14ac:dyDescent="0.3">
      <c r="A18" s="115">
        <v>9</v>
      </c>
      <c r="B18" s="68" t="str">
        <f>'Wettkampf 1'!B18</f>
        <v>Hüntelmann Agnes</v>
      </c>
      <c r="C18" s="68" t="str">
        <f>'Wettkampf 1'!C18</f>
        <v>Lahn I</v>
      </c>
      <c r="D18" s="84"/>
      <c r="E18" s="85"/>
      <c r="F18" s="70">
        <f t="shared" si="0"/>
        <v>0</v>
      </c>
      <c r="G18" s="71">
        <f t="shared" si="1"/>
        <v>0</v>
      </c>
      <c r="H18" s="71">
        <f t="shared" si="2"/>
        <v>0</v>
      </c>
      <c r="I18" s="71">
        <f t="shared" si="3"/>
        <v>0</v>
      </c>
      <c r="J18" s="71">
        <f t="shared" si="4"/>
        <v>0</v>
      </c>
      <c r="K18" s="71">
        <f t="shared" si="5"/>
        <v>0</v>
      </c>
      <c r="L18" s="71">
        <f t="shared" si="6"/>
        <v>1</v>
      </c>
      <c r="M18" s="71">
        <f t="shared" si="7"/>
        <v>0</v>
      </c>
      <c r="N18" s="71">
        <f t="shared" si="8"/>
        <v>0</v>
      </c>
      <c r="O18" s="71">
        <f t="shared" si="9"/>
        <v>0</v>
      </c>
      <c r="P18" s="71">
        <f t="shared" si="10"/>
        <v>0</v>
      </c>
      <c r="Q18" s="71">
        <f t="shared" si="11"/>
        <v>0</v>
      </c>
      <c r="R18" s="71">
        <f t="shared" si="12"/>
        <v>0</v>
      </c>
      <c r="S18" s="71"/>
      <c r="T18" s="71"/>
      <c r="U18" s="87"/>
      <c r="V18" s="87"/>
      <c r="W18" s="87"/>
      <c r="X18" s="92">
        <f t="shared" si="13"/>
        <v>0</v>
      </c>
      <c r="Y18" s="72">
        <f t="shared" si="14"/>
        <v>1</v>
      </c>
      <c r="Z18" s="72">
        <f t="shared" si="15"/>
        <v>0</v>
      </c>
      <c r="AA18" s="73" t="str">
        <f t="shared" si="16"/>
        <v/>
      </c>
    </row>
    <row r="19" spans="1:27" ht="12.9" customHeight="1" x14ac:dyDescent="0.3">
      <c r="A19" s="115">
        <v>10</v>
      </c>
      <c r="B19" s="68" t="str">
        <f>'Wettkampf 1'!B19</f>
        <v>Benten Waltraud</v>
      </c>
      <c r="C19" s="68" t="str">
        <f>'Wettkampf 1'!C19</f>
        <v>Lahn I</v>
      </c>
      <c r="D19" s="84"/>
      <c r="E19" s="85"/>
      <c r="F19" s="70">
        <f t="shared" si="0"/>
        <v>0</v>
      </c>
      <c r="G19" s="71">
        <f t="shared" si="1"/>
        <v>0</v>
      </c>
      <c r="H19" s="71">
        <f t="shared" si="2"/>
        <v>0</v>
      </c>
      <c r="I19" s="71">
        <f t="shared" si="3"/>
        <v>0</v>
      </c>
      <c r="J19" s="71">
        <f t="shared" si="4"/>
        <v>0</v>
      </c>
      <c r="K19" s="71">
        <f t="shared" si="5"/>
        <v>0</v>
      </c>
      <c r="L19" s="71">
        <f t="shared" si="6"/>
        <v>1</v>
      </c>
      <c r="M19" s="71">
        <f t="shared" si="7"/>
        <v>0</v>
      </c>
      <c r="N19" s="71">
        <f t="shared" si="8"/>
        <v>0</v>
      </c>
      <c r="O19" s="71">
        <f t="shared" si="9"/>
        <v>0</v>
      </c>
      <c r="P19" s="71">
        <f t="shared" si="10"/>
        <v>0</v>
      </c>
      <c r="Q19" s="71">
        <f t="shared" si="11"/>
        <v>0</v>
      </c>
      <c r="R19" s="71">
        <f t="shared" si="12"/>
        <v>0</v>
      </c>
      <c r="S19" s="71"/>
      <c r="T19" s="71"/>
      <c r="U19" s="87"/>
      <c r="V19" s="87"/>
      <c r="W19" s="87"/>
      <c r="X19" s="92">
        <f t="shared" si="13"/>
        <v>0</v>
      </c>
      <c r="Y19" s="72">
        <f t="shared" si="14"/>
        <v>1</v>
      </c>
      <c r="Z19" s="72">
        <f t="shared" si="15"/>
        <v>0</v>
      </c>
      <c r="AA19" s="73" t="str">
        <f t="shared" si="16"/>
        <v/>
      </c>
    </row>
    <row r="20" spans="1:27" ht="12.9" customHeight="1" x14ac:dyDescent="0.3">
      <c r="A20" s="115">
        <v>11</v>
      </c>
      <c r="B20" s="68" t="str">
        <f>'Wettkampf 1'!B20</f>
        <v>Bröker Karin</v>
      </c>
      <c r="C20" s="68" t="str">
        <f>'Wettkampf 1'!C20</f>
        <v>Lahn I</v>
      </c>
      <c r="D20" s="84"/>
      <c r="E20" s="85" t="s">
        <v>39</v>
      </c>
      <c r="F20" s="70" t="str">
        <f t="shared" si="0"/>
        <v>0</v>
      </c>
      <c r="G20" s="71">
        <f t="shared" si="1"/>
        <v>0</v>
      </c>
      <c r="H20" s="71">
        <f t="shared" si="2"/>
        <v>0</v>
      </c>
      <c r="I20" s="71">
        <f t="shared" si="3"/>
        <v>0</v>
      </c>
      <c r="J20" s="71">
        <f t="shared" si="4"/>
        <v>0</v>
      </c>
      <c r="K20" s="71" t="str">
        <f t="shared" si="5"/>
        <v>0</v>
      </c>
      <c r="L20" s="71">
        <f t="shared" si="6"/>
        <v>0</v>
      </c>
      <c r="M20" s="71">
        <f t="shared" si="7"/>
        <v>0</v>
      </c>
      <c r="N20" s="71">
        <f t="shared" si="8"/>
        <v>0</v>
      </c>
      <c r="O20" s="71">
        <f t="shared" si="9"/>
        <v>0</v>
      </c>
      <c r="P20" s="71">
        <f t="shared" si="10"/>
        <v>0</v>
      </c>
      <c r="Q20" s="71">
        <f t="shared" si="11"/>
        <v>0</v>
      </c>
      <c r="R20" s="71">
        <f t="shared" si="12"/>
        <v>0</v>
      </c>
      <c r="S20" s="71"/>
      <c r="T20" s="71"/>
      <c r="U20" s="87"/>
      <c r="V20" s="87"/>
      <c r="W20" s="87"/>
      <c r="X20" s="92">
        <f t="shared" si="13"/>
        <v>0</v>
      </c>
      <c r="Y20" s="72">
        <f t="shared" si="14"/>
        <v>1</v>
      </c>
      <c r="Z20" s="72">
        <f t="shared" si="15"/>
        <v>0</v>
      </c>
      <c r="AA20" s="73" t="str">
        <f t="shared" si="16"/>
        <v/>
      </c>
    </row>
    <row r="21" spans="1:27" ht="12.9" customHeight="1" x14ac:dyDescent="0.3">
      <c r="A21" s="115">
        <v>12</v>
      </c>
      <c r="B21" s="68" t="str">
        <f>'Wettkampf 1'!B21</f>
        <v>Thyen Kerstin</v>
      </c>
      <c r="C21" s="68" t="str">
        <f>'Wettkampf 1'!C21</f>
        <v>Lahn I</v>
      </c>
      <c r="D21" s="84"/>
      <c r="E21" s="85" t="s">
        <v>39</v>
      </c>
      <c r="F21" s="70" t="str">
        <f t="shared" si="0"/>
        <v>0</v>
      </c>
      <c r="G21" s="71">
        <f t="shared" si="1"/>
        <v>0</v>
      </c>
      <c r="H21" s="71">
        <f t="shared" si="2"/>
        <v>0</v>
      </c>
      <c r="I21" s="71">
        <f t="shared" si="3"/>
        <v>0</v>
      </c>
      <c r="J21" s="71">
        <f t="shared" si="4"/>
        <v>0</v>
      </c>
      <c r="K21" s="71" t="str">
        <f t="shared" si="5"/>
        <v>0</v>
      </c>
      <c r="L21" s="71">
        <f t="shared" si="6"/>
        <v>0</v>
      </c>
      <c r="M21" s="71">
        <f t="shared" si="7"/>
        <v>0</v>
      </c>
      <c r="N21" s="71">
        <f t="shared" si="8"/>
        <v>0</v>
      </c>
      <c r="O21" s="71">
        <f t="shared" si="9"/>
        <v>0</v>
      </c>
      <c r="P21" s="71">
        <f t="shared" si="10"/>
        <v>0</v>
      </c>
      <c r="Q21" s="71">
        <f t="shared" si="11"/>
        <v>0</v>
      </c>
      <c r="R21" s="71">
        <f t="shared" si="12"/>
        <v>0</v>
      </c>
      <c r="S21" s="71"/>
      <c r="T21" s="71"/>
      <c r="U21" s="87"/>
      <c r="V21" s="87"/>
      <c r="W21" s="87"/>
      <c r="X21" s="92">
        <f t="shared" si="13"/>
        <v>0</v>
      </c>
      <c r="Y21" s="72">
        <f t="shared" si="14"/>
        <v>1</v>
      </c>
      <c r="Z21" s="72">
        <f t="shared" si="15"/>
        <v>0</v>
      </c>
      <c r="AA21" s="73" t="str">
        <f t="shared" si="16"/>
        <v/>
      </c>
    </row>
    <row r="22" spans="1:27" ht="12.9" customHeight="1" x14ac:dyDescent="0.3">
      <c r="A22" s="115">
        <v>13</v>
      </c>
      <c r="B22" s="68" t="str">
        <f>'Wettkampf 1'!B22</f>
        <v>Rehorst Marita</v>
      </c>
      <c r="C22" s="68" t="str">
        <f>'Wettkampf 1'!C22</f>
        <v>Werlte II</v>
      </c>
      <c r="D22" s="84"/>
      <c r="E22" s="85"/>
      <c r="F22" s="70">
        <f t="shared" si="0"/>
        <v>0</v>
      </c>
      <c r="G22" s="71">
        <f t="shared" si="1"/>
        <v>0</v>
      </c>
      <c r="H22" s="71">
        <f t="shared" si="2"/>
        <v>0</v>
      </c>
      <c r="I22" s="71">
        <f t="shared" si="3"/>
        <v>0</v>
      </c>
      <c r="J22" s="71">
        <f t="shared" si="4"/>
        <v>0</v>
      </c>
      <c r="K22" s="71">
        <f t="shared" si="5"/>
        <v>0</v>
      </c>
      <c r="L22" s="71">
        <f t="shared" si="6"/>
        <v>0</v>
      </c>
      <c r="M22" s="71">
        <f t="shared" si="7"/>
        <v>0</v>
      </c>
      <c r="N22" s="71">
        <f t="shared" si="8"/>
        <v>1</v>
      </c>
      <c r="O22" s="71">
        <f t="shared" si="9"/>
        <v>0</v>
      </c>
      <c r="P22" s="71">
        <f t="shared" si="10"/>
        <v>0</v>
      </c>
      <c r="Q22" s="71">
        <f t="shared" si="11"/>
        <v>0</v>
      </c>
      <c r="R22" s="71">
        <f t="shared" si="12"/>
        <v>0</v>
      </c>
      <c r="S22" s="71"/>
      <c r="T22" s="71"/>
      <c r="U22" s="87"/>
      <c r="V22" s="87"/>
      <c r="W22" s="87"/>
      <c r="X22" s="92">
        <f t="shared" si="13"/>
        <v>0</v>
      </c>
      <c r="Y22" s="72">
        <f t="shared" si="14"/>
        <v>1</v>
      </c>
      <c r="Z22" s="72">
        <f t="shared" si="15"/>
        <v>0</v>
      </c>
      <c r="AA22" s="73" t="str">
        <f t="shared" si="16"/>
        <v/>
      </c>
    </row>
    <row r="23" spans="1:27" ht="12.9" customHeight="1" x14ac:dyDescent="0.3">
      <c r="A23" s="115">
        <v>14</v>
      </c>
      <c r="B23" s="68" t="str">
        <f>'Wettkampf 1'!B23</f>
        <v>Deitermann Erika</v>
      </c>
      <c r="C23" s="68" t="str">
        <f>'Wettkampf 1'!C23</f>
        <v>Werlte II</v>
      </c>
      <c r="D23" s="84"/>
      <c r="E23" s="85"/>
      <c r="F23" s="70">
        <f t="shared" si="0"/>
        <v>0</v>
      </c>
      <c r="G23" s="71">
        <f t="shared" si="1"/>
        <v>0</v>
      </c>
      <c r="H23" s="71">
        <f t="shared" si="2"/>
        <v>0</v>
      </c>
      <c r="I23" s="71">
        <f t="shared" si="3"/>
        <v>0</v>
      </c>
      <c r="J23" s="71">
        <f t="shared" si="4"/>
        <v>0</v>
      </c>
      <c r="K23" s="71">
        <f t="shared" si="5"/>
        <v>0</v>
      </c>
      <c r="L23" s="71">
        <f t="shared" si="6"/>
        <v>0</v>
      </c>
      <c r="M23" s="71">
        <f t="shared" si="7"/>
        <v>0</v>
      </c>
      <c r="N23" s="71">
        <f t="shared" si="8"/>
        <v>1</v>
      </c>
      <c r="O23" s="71">
        <f t="shared" si="9"/>
        <v>0</v>
      </c>
      <c r="P23" s="71">
        <f t="shared" si="10"/>
        <v>0</v>
      </c>
      <c r="Q23" s="71">
        <f t="shared" si="11"/>
        <v>0</v>
      </c>
      <c r="R23" s="71">
        <f t="shared" si="12"/>
        <v>0</v>
      </c>
      <c r="S23" s="71"/>
      <c r="T23" s="71"/>
      <c r="U23" s="87"/>
      <c r="V23" s="87"/>
      <c r="W23" s="87"/>
      <c r="X23" s="92">
        <f t="shared" si="13"/>
        <v>0</v>
      </c>
      <c r="Y23" s="72">
        <f t="shared" si="14"/>
        <v>1</v>
      </c>
      <c r="Z23" s="72">
        <f t="shared" si="15"/>
        <v>0</v>
      </c>
      <c r="AA23" s="73" t="str">
        <f t="shared" si="16"/>
        <v/>
      </c>
    </row>
    <row r="24" spans="1:27" ht="12.9" customHeight="1" x14ac:dyDescent="0.3">
      <c r="A24" s="115">
        <v>15</v>
      </c>
      <c r="B24" s="68" t="str">
        <f>'Wettkampf 1'!B24</f>
        <v>Kensinger Elvira</v>
      </c>
      <c r="C24" s="68" t="str">
        <f>'Wettkampf 1'!C24</f>
        <v>Werlte II</v>
      </c>
      <c r="D24" s="84"/>
      <c r="E24" s="85"/>
      <c r="F24" s="70">
        <f t="shared" si="0"/>
        <v>0</v>
      </c>
      <c r="G24" s="71">
        <f t="shared" si="1"/>
        <v>0</v>
      </c>
      <c r="H24" s="71">
        <f t="shared" si="2"/>
        <v>0</v>
      </c>
      <c r="I24" s="71">
        <f t="shared" si="3"/>
        <v>0</v>
      </c>
      <c r="J24" s="71">
        <f t="shared" si="4"/>
        <v>0</v>
      </c>
      <c r="K24" s="71">
        <f t="shared" si="5"/>
        <v>0</v>
      </c>
      <c r="L24" s="71">
        <f t="shared" si="6"/>
        <v>0</v>
      </c>
      <c r="M24" s="71">
        <f t="shared" si="7"/>
        <v>0</v>
      </c>
      <c r="N24" s="71">
        <f t="shared" si="8"/>
        <v>1</v>
      </c>
      <c r="O24" s="71">
        <f t="shared" si="9"/>
        <v>0</v>
      </c>
      <c r="P24" s="71">
        <f t="shared" si="10"/>
        <v>0</v>
      </c>
      <c r="Q24" s="71">
        <f t="shared" si="11"/>
        <v>0</v>
      </c>
      <c r="R24" s="71">
        <f t="shared" si="12"/>
        <v>0</v>
      </c>
      <c r="S24" s="71"/>
      <c r="T24" s="71"/>
      <c r="U24" s="87"/>
      <c r="V24" s="87"/>
      <c r="W24" s="87"/>
      <c r="X24" s="92">
        <f t="shared" si="13"/>
        <v>0</v>
      </c>
      <c r="Y24" s="72">
        <f t="shared" si="14"/>
        <v>1</v>
      </c>
      <c r="Z24" s="72">
        <f t="shared" si="15"/>
        <v>0</v>
      </c>
      <c r="AA24" s="73" t="str">
        <f t="shared" si="16"/>
        <v/>
      </c>
    </row>
    <row r="25" spans="1:27" ht="12.9" customHeight="1" x14ac:dyDescent="0.3">
      <c r="A25" s="115">
        <v>16</v>
      </c>
      <c r="B25" s="68" t="str">
        <f>'Wettkampf 1'!B25</f>
        <v>Freitag Silvia</v>
      </c>
      <c r="C25" s="68" t="str">
        <f>'Wettkampf 1'!C25</f>
        <v>Werlte II</v>
      </c>
      <c r="D25" s="84"/>
      <c r="E25" s="85"/>
      <c r="F25" s="70">
        <f t="shared" si="0"/>
        <v>0</v>
      </c>
      <c r="G25" s="71">
        <f t="shared" si="1"/>
        <v>0</v>
      </c>
      <c r="H25" s="71">
        <f t="shared" si="2"/>
        <v>0</v>
      </c>
      <c r="I25" s="71">
        <f t="shared" si="3"/>
        <v>0</v>
      </c>
      <c r="J25" s="71">
        <f t="shared" si="4"/>
        <v>0</v>
      </c>
      <c r="K25" s="71">
        <f t="shared" si="5"/>
        <v>0</v>
      </c>
      <c r="L25" s="71">
        <f t="shared" si="6"/>
        <v>0</v>
      </c>
      <c r="M25" s="71">
        <f t="shared" si="7"/>
        <v>0</v>
      </c>
      <c r="N25" s="71">
        <f t="shared" si="8"/>
        <v>1</v>
      </c>
      <c r="O25" s="71">
        <f t="shared" si="9"/>
        <v>0</v>
      </c>
      <c r="P25" s="71">
        <f t="shared" si="10"/>
        <v>0</v>
      </c>
      <c r="Q25" s="71">
        <f t="shared" si="11"/>
        <v>0</v>
      </c>
      <c r="R25" s="71">
        <f t="shared" si="12"/>
        <v>0</v>
      </c>
      <c r="S25" s="71"/>
      <c r="T25" s="71"/>
      <c r="U25" s="87"/>
      <c r="V25" s="87"/>
      <c r="W25" s="87"/>
      <c r="X25" s="92">
        <f t="shared" si="13"/>
        <v>0</v>
      </c>
      <c r="Y25" s="72">
        <f t="shared" si="14"/>
        <v>1</v>
      </c>
      <c r="Z25" s="72">
        <f t="shared" si="15"/>
        <v>0</v>
      </c>
      <c r="AA25" s="73" t="str">
        <f t="shared" si="16"/>
        <v/>
      </c>
    </row>
    <row r="26" spans="1:27" ht="12.9" customHeight="1" x14ac:dyDescent="0.3">
      <c r="A26" s="115">
        <v>17</v>
      </c>
      <c r="B26" s="68" t="str">
        <f>'Wettkampf 1'!B26</f>
        <v>Büter Maria</v>
      </c>
      <c r="C26" s="68" t="str">
        <f>'Wettkampf 1'!C26</f>
        <v>Werlte II</v>
      </c>
      <c r="D26" s="84"/>
      <c r="E26" s="85" t="s">
        <v>39</v>
      </c>
      <c r="F26" s="70" t="str">
        <f t="shared" si="0"/>
        <v>0</v>
      </c>
      <c r="G26" s="71">
        <f t="shared" si="1"/>
        <v>0</v>
      </c>
      <c r="H26" s="71">
        <f t="shared" si="2"/>
        <v>0</v>
      </c>
      <c r="I26" s="71">
        <f t="shared" si="3"/>
        <v>0</v>
      </c>
      <c r="J26" s="71">
        <f t="shared" si="4"/>
        <v>0</v>
      </c>
      <c r="K26" s="71">
        <f t="shared" si="5"/>
        <v>0</v>
      </c>
      <c r="L26" s="71">
        <f t="shared" si="6"/>
        <v>0</v>
      </c>
      <c r="M26" s="71" t="str">
        <f t="shared" si="7"/>
        <v>0</v>
      </c>
      <c r="N26" s="71">
        <f t="shared" si="8"/>
        <v>0</v>
      </c>
      <c r="O26" s="71">
        <f t="shared" si="9"/>
        <v>0</v>
      </c>
      <c r="P26" s="71">
        <f t="shared" si="10"/>
        <v>0</v>
      </c>
      <c r="Q26" s="71">
        <f t="shared" si="11"/>
        <v>0</v>
      </c>
      <c r="R26" s="71">
        <f t="shared" si="12"/>
        <v>0</v>
      </c>
      <c r="S26" s="71"/>
      <c r="T26" s="71"/>
      <c r="U26" s="87"/>
      <c r="V26" s="87"/>
      <c r="W26" s="87"/>
      <c r="X26" s="92">
        <f t="shared" si="13"/>
        <v>0</v>
      </c>
      <c r="Y26" s="72">
        <f t="shared" si="14"/>
        <v>1</v>
      </c>
      <c r="Z26" s="72">
        <f t="shared" si="15"/>
        <v>0</v>
      </c>
      <c r="AA26" s="73" t="str">
        <f t="shared" si="16"/>
        <v/>
      </c>
    </row>
    <row r="27" spans="1:27" ht="12.9" customHeight="1" x14ac:dyDescent="0.3">
      <c r="A27" s="115">
        <v>18</v>
      </c>
      <c r="B27" s="68" t="str">
        <f>'Wettkampf 1'!B27</f>
        <v>Grote Annelen</v>
      </c>
      <c r="C27" s="68" t="str">
        <f>'Wettkampf 1'!C27</f>
        <v>Neubörger I</v>
      </c>
      <c r="D27" s="84"/>
      <c r="E27" s="85" t="s">
        <v>39</v>
      </c>
      <c r="F27" s="70" t="str">
        <f t="shared" si="0"/>
        <v>0</v>
      </c>
      <c r="G27" s="71">
        <f t="shared" si="1"/>
        <v>0</v>
      </c>
      <c r="H27" s="71">
        <f t="shared" si="2"/>
        <v>0</v>
      </c>
      <c r="I27" s="71">
        <f t="shared" si="3"/>
        <v>0</v>
      </c>
      <c r="J27" s="71">
        <f t="shared" si="4"/>
        <v>0</v>
      </c>
      <c r="K27" s="71">
        <f t="shared" si="5"/>
        <v>0</v>
      </c>
      <c r="L27" s="71">
        <f t="shared" si="6"/>
        <v>0</v>
      </c>
      <c r="M27" s="71">
        <f t="shared" si="7"/>
        <v>0</v>
      </c>
      <c r="N27" s="71">
        <f t="shared" si="8"/>
        <v>0</v>
      </c>
      <c r="O27" s="71" t="str">
        <f t="shared" si="9"/>
        <v>0</v>
      </c>
      <c r="P27" s="71">
        <f t="shared" si="10"/>
        <v>0</v>
      </c>
      <c r="Q27" s="71">
        <f t="shared" si="11"/>
        <v>0</v>
      </c>
      <c r="R27" s="71">
        <f t="shared" si="12"/>
        <v>0</v>
      </c>
      <c r="S27" s="71"/>
      <c r="T27" s="71"/>
      <c r="U27" s="87"/>
      <c r="V27" s="87"/>
      <c r="W27" s="87"/>
      <c r="X27" s="92">
        <f t="shared" si="13"/>
        <v>0</v>
      </c>
      <c r="Y27" s="72">
        <f t="shared" si="14"/>
        <v>1</v>
      </c>
      <c r="Z27" s="72">
        <f t="shared" si="15"/>
        <v>0</v>
      </c>
      <c r="AA27" s="73" t="str">
        <f t="shared" si="16"/>
        <v/>
      </c>
    </row>
    <row r="28" spans="1:27" ht="12.9" customHeight="1" x14ac:dyDescent="0.3">
      <c r="A28" s="115">
        <v>19</v>
      </c>
      <c r="B28" s="68" t="str">
        <f>'Wettkampf 1'!B28</f>
        <v>Runde Heike</v>
      </c>
      <c r="C28" s="68" t="str">
        <f>'Wettkampf 1'!C28</f>
        <v>Neubörger I</v>
      </c>
      <c r="D28" s="84"/>
      <c r="E28" s="85"/>
      <c r="F28" s="70">
        <f t="shared" si="0"/>
        <v>0</v>
      </c>
      <c r="G28" s="71">
        <f t="shared" si="1"/>
        <v>0</v>
      </c>
      <c r="H28" s="71">
        <f t="shared" si="2"/>
        <v>0</v>
      </c>
      <c r="I28" s="71">
        <f t="shared" si="3"/>
        <v>0</v>
      </c>
      <c r="J28" s="71">
        <f t="shared" si="4"/>
        <v>0</v>
      </c>
      <c r="K28" s="71">
        <f t="shared" si="5"/>
        <v>0</v>
      </c>
      <c r="L28" s="71">
        <f t="shared" si="6"/>
        <v>0</v>
      </c>
      <c r="M28" s="71">
        <f t="shared" si="7"/>
        <v>0</v>
      </c>
      <c r="N28" s="71">
        <f t="shared" si="8"/>
        <v>0</v>
      </c>
      <c r="O28" s="71">
        <f t="shared" si="9"/>
        <v>0</v>
      </c>
      <c r="P28" s="71">
        <f t="shared" si="10"/>
        <v>1</v>
      </c>
      <c r="Q28" s="71">
        <f t="shared" si="11"/>
        <v>0</v>
      </c>
      <c r="R28" s="71">
        <f t="shared" si="12"/>
        <v>0</v>
      </c>
      <c r="S28" s="71"/>
      <c r="T28" s="71"/>
      <c r="U28" s="87"/>
      <c r="V28" s="87"/>
      <c r="W28" s="87"/>
      <c r="X28" s="92">
        <f t="shared" si="13"/>
        <v>0</v>
      </c>
      <c r="Y28" s="72">
        <f t="shared" si="14"/>
        <v>1</v>
      </c>
      <c r="Z28" s="72">
        <f t="shared" si="15"/>
        <v>0</v>
      </c>
      <c r="AA28" s="73" t="str">
        <f t="shared" si="16"/>
        <v/>
      </c>
    </row>
    <row r="29" spans="1:27" ht="12.9" customHeight="1" x14ac:dyDescent="0.3">
      <c r="A29" s="115">
        <v>20</v>
      </c>
      <c r="B29" s="68" t="str">
        <f>'Wettkampf 1'!B29</f>
        <v>Jansen Angelika</v>
      </c>
      <c r="C29" s="68" t="str">
        <f>'Wettkampf 1'!C29</f>
        <v>Neubörger I</v>
      </c>
      <c r="D29" s="84"/>
      <c r="E29" s="85"/>
      <c r="F29" s="70">
        <f t="shared" si="0"/>
        <v>0</v>
      </c>
      <c r="G29" s="71">
        <f t="shared" si="1"/>
        <v>0</v>
      </c>
      <c r="H29" s="71">
        <f t="shared" si="2"/>
        <v>0</v>
      </c>
      <c r="I29" s="71">
        <f t="shared" si="3"/>
        <v>0</v>
      </c>
      <c r="J29" s="71">
        <f t="shared" si="4"/>
        <v>0</v>
      </c>
      <c r="K29" s="71">
        <f t="shared" si="5"/>
        <v>0</v>
      </c>
      <c r="L29" s="71">
        <f t="shared" si="6"/>
        <v>0</v>
      </c>
      <c r="M29" s="71">
        <f t="shared" si="7"/>
        <v>0</v>
      </c>
      <c r="N29" s="71">
        <f t="shared" si="8"/>
        <v>0</v>
      </c>
      <c r="O29" s="71">
        <f t="shared" si="9"/>
        <v>0</v>
      </c>
      <c r="P29" s="71">
        <f t="shared" si="10"/>
        <v>1</v>
      </c>
      <c r="Q29" s="71">
        <f t="shared" si="11"/>
        <v>0</v>
      </c>
      <c r="R29" s="71">
        <f t="shared" si="12"/>
        <v>0</v>
      </c>
      <c r="S29" s="71"/>
      <c r="T29" s="71"/>
      <c r="U29" s="87"/>
      <c r="V29" s="87"/>
      <c r="W29" s="87"/>
      <c r="X29" s="92">
        <f t="shared" si="13"/>
        <v>0</v>
      </c>
      <c r="Y29" s="72">
        <f t="shared" si="14"/>
        <v>1</v>
      </c>
      <c r="Z29" s="72">
        <f t="shared" si="15"/>
        <v>0</v>
      </c>
      <c r="AA29" s="73" t="str">
        <f t="shared" si="16"/>
        <v/>
      </c>
    </row>
    <row r="30" spans="1:27" ht="12.9" customHeight="1" x14ac:dyDescent="0.3">
      <c r="A30" s="115">
        <v>21</v>
      </c>
      <c r="B30" s="68" t="str">
        <f>'Wettkampf 1'!B30</f>
        <v>Breer Marlene</v>
      </c>
      <c r="C30" s="68" t="str">
        <f>'Wettkampf 1'!C30</f>
        <v>Neubörger I</v>
      </c>
      <c r="D30" s="84"/>
      <c r="E30" s="85"/>
      <c r="F30" s="70">
        <f t="shared" si="0"/>
        <v>0</v>
      </c>
      <c r="G30" s="71">
        <f t="shared" si="1"/>
        <v>0</v>
      </c>
      <c r="H30" s="71">
        <f t="shared" si="2"/>
        <v>0</v>
      </c>
      <c r="I30" s="71">
        <f t="shared" si="3"/>
        <v>0</v>
      </c>
      <c r="J30" s="71">
        <f t="shared" si="4"/>
        <v>0</v>
      </c>
      <c r="K30" s="71">
        <f t="shared" si="5"/>
        <v>0</v>
      </c>
      <c r="L30" s="71">
        <f t="shared" si="6"/>
        <v>0</v>
      </c>
      <c r="M30" s="71">
        <f t="shared" si="7"/>
        <v>0</v>
      </c>
      <c r="N30" s="71">
        <f t="shared" si="8"/>
        <v>0</v>
      </c>
      <c r="O30" s="71">
        <f t="shared" si="9"/>
        <v>0</v>
      </c>
      <c r="P30" s="71">
        <f t="shared" si="10"/>
        <v>1</v>
      </c>
      <c r="Q30" s="71">
        <f t="shared" si="11"/>
        <v>0</v>
      </c>
      <c r="R30" s="71">
        <f t="shared" si="12"/>
        <v>0</v>
      </c>
      <c r="S30" s="71"/>
      <c r="T30" s="71"/>
      <c r="U30" s="87"/>
      <c r="V30" s="87"/>
      <c r="W30" s="87"/>
      <c r="X30" s="92">
        <f t="shared" si="13"/>
        <v>0</v>
      </c>
      <c r="Y30" s="72">
        <f t="shared" si="14"/>
        <v>1</v>
      </c>
      <c r="Z30" s="72">
        <f t="shared" si="15"/>
        <v>0</v>
      </c>
      <c r="AA30" s="73" t="str">
        <f t="shared" si="16"/>
        <v/>
      </c>
    </row>
    <row r="31" spans="1:27" ht="12.9" customHeight="1" x14ac:dyDescent="0.3">
      <c r="A31" s="115">
        <v>22</v>
      </c>
      <c r="B31" s="68" t="str">
        <f>'Wettkampf 1'!B31</f>
        <v>Pranger Michaela</v>
      </c>
      <c r="C31" s="68" t="str">
        <f>'Wettkampf 1'!C31</f>
        <v>Sögel IV</v>
      </c>
      <c r="D31" s="84"/>
      <c r="E31" s="85"/>
      <c r="F31" s="70">
        <f t="shared" si="0"/>
        <v>0</v>
      </c>
      <c r="G31" s="71">
        <f t="shared" si="1"/>
        <v>0</v>
      </c>
      <c r="H31" s="71">
        <f t="shared" si="2"/>
        <v>0</v>
      </c>
      <c r="I31" s="71">
        <f t="shared" si="3"/>
        <v>0</v>
      </c>
      <c r="J31" s="71">
        <f t="shared" si="4"/>
        <v>0</v>
      </c>
      <c r="K31" s="71">
        <f t="shared" si="5"/>
        <v>0</v>
      </c>
      <c r="L31" s="71">
        <f t="shared" si="6"/>
        <v>0</v>
      </c>
      <c r="M31" s="71">
        <f t="shared" si="7"/>
        <v>0</v>
      </c>
      <c r="N31" s="71">
        <f t="shared" si="8"/>
        <v>0</v>
      </c>
      <c r="O31" s="71">
        <f t="shared" si="9"/>
        <v>0</v>
      </c>
      <c r="P31" s="71">
        <f t="shared" si="10"/>
        <v>0</v>
      </c>
      <c r="Q31" s="71">
        <f t="shared" si="11"/>
        <v>0</v>
      </c>
      <c r="R31" s="71">
        <f t="shared" si="12"/>
        <v>1</v>
      </c>
      <c r="S31" s="71"/>
      <c r="T31" s="71"/>
      <c r="U31" s="87"/>
      <c r="V31" s="87"/>
      <c r="W31" s="87"/>
      <c r="X31" s="92">
        <f t="shared" si="13"/>
        <v>0</v>
      </c>
      <c r="Y31" s="72">
        <f t="shared" si="14"/>
        <v>1</v>
      </c>
      <c r="Z31" s="72">
        <f t="shared" si="15"/>
        <v>0</v>
      </c>
      <c r="AA31" s="73" t="str">
        <f t="shared" si="16"/>
        <v/>
      </c>
    </row>
    <row r="32" spans="1:27" ht="12.9" customHeight="1" x14ac:dyDescent="0.3">
      <c r="A32" s="115">
        <v>23</v>
      </c>
      <c r="B32" s="68" t="str">
        <f>'Wettkampf 1'!B32</f>
        <v>Möhlenkamp Doris</v>
      </c>
      <c r="C32" s="68" t="str">
        <f>'Wettkampf 1'!C32</f>
        <v>Sögel IV</v>
      </c>
      <c r="D32" s="84"/>
      <c r="E32" s="85" t="s">
        <v>39</v>
      </c>
      <c r="F32" s="70" t="str">
        <f t="shared" si="0"/>
        <v>0</v>
      </c>
      <c r="G32" s="71">
        <f t="shared" si="1"/>
        <v>0</v>
      </c>
      <c r="H32" s="71">
        <f t="shared" si="2"/>
        <v>0</v>
      </c>
      <c r="I32" s="71">
        <f t="shared" si="3"/>
        <v>0</v>
      </c>
      <c r="J32" s="71">
        <f t="shared" si="4"/>
        <v>0</v>
      </c>
      <c r="K32" s="71">
        <f t="shared" si="5"/>
        <v>0</v>
      </c>
      <c r="L32" s="71">
        <f t="shared" si="6"/>
        <v>0</v>
      </c>
      <c r="M32" s="71">
        <f t="shared" si="7"/>
        <v>0</v>
      </c>
      <c r="N32" s="71">
        <f t="shared" si="8"/>
        <v>0</v>
      </c>
      <c r="O32" s="71">
        <f t="shared" si="9"/>
        <v>0</v>
      </c>
      <c r="P32" s="71">
        <f t="shared" si="10"/>
        <v>0</v>
      </c>
      <c r="Q32" s="71" t="str">
        <f t="shared" si="11"/>
        <v>0</v>
      </c>
      <c r="R32" s="71">
        <f t="shared" si="12"/>
        <v>0</v>
      </c>
      <c r="S32" s="71"/>
      <c r="T32" s="71"/>
      <c r="U32" s="87"/>
      <c r="V32" s="87"/>
      <c r="W32" s="87"/>
      <c r="X32" s="92">
        <f t="shared" si="13"/>
        <v>0</v>
      </c>
      <c r="Y32" s="72">
        <f t="shared" si="14"/>
        <v>1</v>
      </c>
      <c r="Z32" s="72">
        <f t="shared" si="15"/>
        <v>0</v>
      </c>
      <c r="AA32" s="73" t="str">
        <f t="shared" si="16"/>
        <v/>
      </c>
    </row>
    <row r="33" spans="1:27" ht="12.9" customHeight="1" x14ac:dyDescent="0.3">
      <c r="A33" s="115">
        <v>24</v>
      </c>
      <c r="B33" s="68" t="str">
        <f>'Wettkampf 1'!B33</f>
        <v>Trempeck Olga</v>
      </c>
      <c r="C33" s="68" t="str">
        <f>'Wettkampf 1'!C33</f>
        <v>Sögel IV</v>
      </c>
      <c r="D33" s="84"/>
      <c r="E33" s="85" t="s">
        <v>39</v>
      </c>
      <c r="F33" s="70" t="str">
        <f t="shared" si="0"/>
        <v>0</v>
      </c>
      <c r="G33" s="71">
        <f t="shared" si="1"/>
        <v>0</v>
      </c>
      <c r="H33" s="71">
        <f t="shared" si="2"/>
        <v>0</v>
      </c>
      <c r="I33" s="71">
        <f t="shared" si="3"/>
        <v>0</v>
      </c>
      <c r="J33" s="71">
        <f t="shared" si="4"/>
        <v>0</v>
      </c>
      <c r="K33" s="71">
        <f t="shared" si="5"/>
        <v>0</v>
      </c>
      <c r="L33" s="71">
        <f t="shared" si="6"/>
        <v>0</v>
      </c>
      <c r="M33" s="71">
        <f t="shared" si="7"/>
        <v>0</v>
      </c>
      <c r="N33" s="71">
        <f t="shared" si="8"/>
        <v>0</v>
      </c>
      <c r="O33" s="71">
        <f t="shared" si="9"/>
        <v>0</v>
      </c>
      <c r="P33" s="71">
        <f t="shared" si="10"/>
        <v>0</v>
      </c>
      <c r="Q33" s="71" t="str">
        <f t="shared" si="11"/>
        <v>0</v>
      </c>
      <c r="R33" s="71">
        <f t="shared" si="12"/>
        <v>0</v>
      </c>
      <c r="S33" s="71"/>
      <c r="T33" s="71"/>
      <c r="U33" s="87"/>
      <c r="V33" s="87"/>
      <c r="W33" s="87"/>
      <c r="X33" s="92">
        <f t="shared" si="13"/>
        <v>0</v>
      </c>
      <c r="Y33" s="72">
        <f t="shared" si="14"/>
        <v>1</v>
      </c>
      <c r="Z33" s="72">
        <f t="shared" si="15"/>
        <v>0</v>
      </c>
      <c r="AA33" s="73" t="str">
        <f t="shared" si="16"/>
        <v/>
      </c>
    </row>
    <row r="34" spans="1:27" ht="12.9" customHeight="1" x14ac:dyDescent="0.3">
      <c r="A34" s="115">
        <v>25</v>
      </c>
      <c r="B34" s="68" t="str">
        <f>'Wettkampf 1'!B34</f>
        <v>Pranger Anne</v>
      </c>
      <c r="C34" s="68" t="str">
        <f>'Wettkampf 1'!C34</f>
        <v>Sögel IV</v>
      </c>
      <c r="D34" s="84"/>
      <c r="E34" s="85"/>
      <c r="F34" s="70">
        <f t="shared" si="0"/>
        <v>0</v>
      </c>
      <c r="G34" s="71">
        <f t="shared" si="1"/>
        <v>0</v>
      </c>
      <c r="H34" s="71">
        <f t="shared" si="2"/>
        <v>0</v>
      </c>
      <c r="I34" s="71">
        <f t="shared" si="3"/>
        <v>0</v>
      </c>
      <c r="J34" s="71">
        <f t="shared" si="4"/>
        <v>0</v>
      </c>
      <c r="K34" s="71">
        <f t="shared" si="5"/>
        <v>0</v>
      </c>
      <c r="L34" s="71">
        <f t="shared" si="6"/>
        <v>0</v>
      </c>
      <c r="M34" s="71">
        <f t="shared" si="7"/>
        <v>0</v>
      </c>
      <c r="N34" s="71">
        <f t="shared" si="8"/>
        <v>0</v>
      </c>
      <c r="O34" s="71">
        <f t="shared" si="9"/>
        <v>0</v>
      </c>
      <c r="P34" s="71">
        <f t="shared" si="10"/>
        <v>0</v>
      </c>
      <c r="Q34" s="71">
        <f t="shared" si="11"/>
        <v>0</v>
      </c>
      <c r="R34" s="71">
        <f t="shared" si="12"/>
        <v>1</v>
      </c>
      <c r="S34" s="71"/>
      <c r="T34" s="71"/>
      <c r="U34" s="87"/>
      <c r="V34" s="87"/>
      <c r="W34" s="87"/>
      <c r="X34" s="92">
        <f t="shared" si="13"/>
        <v>0</v>
      </c>
      <c r="Y34" s="72">
        <f t="shared" si="14"/>
        <v>1</v>
      </c>
      <c r="Z34" s="72">
        <f t="shared" si="15"/>
        <v>0</v>
      </c>
      <c r="AA34" s="73" t="str">
        <f t="shared" si="16"/>
        <v/>
      </c>
    </row>
    <row r="35" spans="1:27" ht="12.9" customHeight="1" x14ac:dyDescent="0.3">
      <c r="A35" s="115">
        <v>26</v>
      </c>
      <c r="B35" s="68" t="str">
        <f>'Wettkampf 1'!B35</f>
        <v>Wübben Manuela</v>
      </c>
      <c r="C35" s="68" t="str">
        <f>'Wettkampf 1'!C35</f>
        <v>Sögel IV</v>
      </c>
      <c r="D35" s="84"/>
      <c r="E35" s="85"/>
      <c r="F35" s="70">
        <f t="shared" si="0"/>
        <v>0</v>
      </c>
      <c r="G35" s="71">
        <f t="shared" si="1"/>
        <v>0</v>
      </c>
      <c r="H35" s="71">
        <f t="shared" si="2"/>
        <v>0</v>
      </c>
      <c r="I35" s="71">
        <f t="shared" si="3"/>
        <v>0</v>
      </c>
      <c r="J35" s="71">
        <f t="shared" si="4"/>
        <v>0</v>
      </c>
      <c r="K35" s="71">
        <f t="shared" si="5"/>
        <v>0</v>
      </c>
      <c r="L35" s="71">
        <f t="shared" si="6"/>
        <v>0</v>
      </c>
      <c r="M35" s="71">
        <f t="shared" si="7"/>
        <v>0</v>
      </c>
      <c r="N35" s="71">
        <f t="shared" si="8"/>
        <v>0</v>
      </c>
      <c r="O35" s="71">
        <f t="shared" si="9"/>
        <v>0</v>
      </c>
      <c r="P35" s="71">
        <f t="shared" si="10"/>
        <v>0</v>
      </c>
      <c r="Q35" s="71">
        <f t="shared" si="11"/>
        <v>0</v>
      </c>
      <c r="R35" s="71">
        <f t="shared" si="12"/>
        <v>1</v>
      </c>
      <c r="S35" s="71"/>
      <c r="T35" s="71"/>
      <c r="U35" s="87"/>
      <c r="V35" s="87"/>
      <c r="W35" s="87"/>
      <c r="X35" s="92">
        <f t="shared" si="13"/>
        <v>0</v>
      </c>
      <c r="Y35" s="72">
        <f t="shared" si="14"/>
        <v>1</v>
      </c>
      <c r="Z35" s="72">
        <f t="shared" si="15"/>
        <v>0</v>
      </c>
      <c r="AA35" s="73" t="str">
        <f t="shared" si="16"/>
        <v/>
      </c>
    </row>
    <row r="36" spans="1:27" ht="12.9" customHeight="1" x14ac:dyDescent="0.3">
      <c r="A36" s="115">
        <v>27</v>
      </c>
      <c r="B36" s="68" t="str">
        <f>'Wettkampf 1'!B36</f>
        <v>Schütze 27</v>
      </c>
      <c r="C36" s="68" t="str">
        <f>'Wettkampf 1'!C36</f>
        <v>Sögel IV</v>
      </c>
      <c r="D36" s="84"/>
      <c r="E36" s="85"/>
      <c r="F36" s="70">
        <f t="shared" si="0"/>
        <v>0</v>
      </c>
      <c r="G36" s="71">
        <f t="shared" si="1"/>
        <v>0</v>
      </c>
      <c r="H36" s="71">
        <f t="shared" si="2"/>
        <v>0</v>
      </c>
      <c r="I36" s="71">
        <f t="shared" si="3"/>
        <v>0</v>
      </c>
      <c r="J36" s="71">
        <f t="shared" si="4"/>
        <v>0</v>
      </c>
      <c r="K36" s="71">
        <f t="shared" si="5"/>
        <v>0</v>
      </c>
      <c r="L36" s="71">
        <f t="shared" si="6"/>
        <v>0</v>
      </c>
      <c r="M36" s="71">
        <f t="shared" si="7"/>
        <v>0</v>
      </c>
      <c r="N36" s="71">
        <f t="shared" si="8"/>
        <v>0</v>
      </c>
      <c r="O36" s="71">
        <f t="shared" si="9"/>
        <v>0</v>
      </c>
      <c r="P36" s="71">
        <f t="shared" si="10"/>
        <v>0</v>
      </c>
      <c r="Q36" s="71">
        <f t="shared" si="11"/>
        <v>0</v>
      </c>
      <c r="R36" s="71">
        <f t="shared" si="12"/>
        <v>1</v>
      </c>
      <c r="S36" s="71"/>
      <c r="T36" s="71"/>
      <c r="U36" s="87"/>
      <c r="V36" s="87"/>
      <c r="W36" s="87"/>
      <c r="X36" s="92">
        <f t="shared" si="13"/>
        <v>0</v>
      </c>
      <c r="Y36" s="72">
        <f t="shared" si="14"/>
        <v>1</v>
      </c>
      <c r="Z36" s="72">
        <f t="shared" si="15"/>
        <v>0</v>
      </c>
      <c r="AA36" s="73" t="str">
        <f t="shared" si="16"/>
        <v/>
      </c>
    </row>
    <row r="37" spans="1:27" ht="12.9" customHeight="1" x14ac:dyDescent="0.3">
      <c r="A37" s="115">
        <v>28</v>
      </c>
      <c r="B37" s="68" t="str">
        <f>'Wettkampf 1'!B37</f>
        <v>Schütze 28</v>
      </c>
      <c r="C37" s="68" t="str">
        <f>'Wettkampf 1'!C37</f>
        <v>Neubörger I</v>
      </c>
      <c r="D37" s="84"/>
      <c r="E37" s="85"/>
      <c r="F37" s="70">
        <f t="shared" si="0"/>
        <v>0</v>
      </c>
      <c r="G37" s="71">
        <f t="shared" si="1"/>
        <v>0</v>
      </c>
      <c r="H37" s="71">
        <f t="shared" si="2"/>
        <v>0</v>
      </c>
      <c r="I37" s="71">
        <f t="shared" si="3"/>
        <v>0</v>
      </c>
      <c r="J37" s="71">
        <f t="shared" si="4"/>
        <v>0</v>
      </c>
      <c r="K37" s="71">
        <f t="shared" si="5"/>
        <v>0</v>
      </c>
      <c r="L37" s="71">
        <f t="shared" si="6"/>
        <v>0</v>
      </c>
      <c r="M37" s="71">
        <f t="shared" si="7"/>
        <v>0</v>
      </c>
      <c r="N37" s="71">
        <f t="shared" si="8"/>
        <v>0</v>
      </c>
      <c r="O37" s="71">
        <f t="shared" si="9"/>
        <v>0</v>
      </c>
      <c r="P37" s="71">
        <f t="shared" si="10"/>
        <v>1</v>
      </c>
      <c r="Q37" s="71">
        <f t="shared" si="11"/>
        <v>0</v>
      </c>
      <c r="R37" s="71">
        <f t="shared" si="12"/>
        <v>0</v>
      </c>
      <c r="S37" s="71"/>
      <c r="T37" s="71"/>
      <c r="U37" s="87"/>
      <c r="V37" s="87"/>
      <c r="W37" s="87"/>
      <c r="X37" s="92">
        <f t="shared" si="13"/>
        <v>0</v>
      </c>
      <c r="Y37" s="72">
        <f t="shared" si="14"/>
        <v>1</v>
      </c>
      <c r="Z37" s="72">
        <f t="shared" si="15"/>
        <v>0</v>
      </c>
      <c r="AA37" s="73" t="str">
        <f t="shared" si="16"/>
        <v/>
      </c>
    </row>
    <row r="38" spans="1:27" ht="12.9" customHeight="1" x14ac:dyDescent="0.3">
      <c r="A38" s="115">
        <v>29</v>
      </c>
      <c r="B38" s="68" t="str">
        <f>'Wettkampf 1'!B38</f>
        <v>Schütze 29</v>
      </c>
      <c r="C38" s="68" t="str">
        <f>'Wettkampf 1'!C38</f>
        <v>Neubörger I</v>
      </c>
      <c r="D38" s="84"/>
      <c r="E38" s="85" t="s">
        <v>39</v>
      </c>
      <c r="F38" s="70" t="str">
        <f t="shared" si="0"/>
        <v>0</v>
      </c>
      <c r="G38" s="71">
        <f t="shared" si="1"/>
        <v>0</v>
      </c>
      <c r="H38" s="71">
        <f t="shared" si="2"/>
        <v>0</v>
      </c>
      <c r="I38" s="71">
        <f t="shared" si="3"/>
        <v>0</v>
      </c>
      <c r="J38" s="71">
        <f t="shared" si="4"/>
        <v>0</v>
      </c>
      <c r="K38" s="71">
        <f t="shared" si="5"/>
        <v>0</v>
      </c>
      <c r="L38" s="71">
        <f t="shared" si="6"/>
        <v>0</v>
      </c>
      <c r="M38" s="71">
        <f t="shared" si="7"/>
        <v>0</v>
      </c>
      <c r="N38" s="71">
        <f t="shared" si="8"/>
        <v>0</v>
      </c>
      <c r="O38" s="71" t="str">
        <f t="shared" si="9"/>
        <v>0</v>
      </c>
      <c r="P38" s="71">
        <f t="shared" si="10"/>
        <v>0</v>
      </c>
      <c r="Q38" s="71">
        <f t="shared" si="11"/>
        <v>0</v>
      </c>
      <c r="R38" s="71">
        <f t="shared" si="12"/>
        <v>0</v>
      </c>
      <c r="S38" s="71"/>
      <c r="T38" s="71"/>
      <c r="U38" s="87"/>
      <c r="V38" s="87"/>
      <c r="W38" s="87"/>
      <c r="X38" s="92">
        <f t="shared" si="13"/>
        <v>0</v>
      </c>
      <c r="Y38" s="72">
        <f t="shared" si="14"/>
        <v>1</v>
      </c>
      <c r="Z38" s="72">
        <f t="shared" si="15"/>
        <v>0</v>
      </c>
      <c r="AA38" s="73" t="str">
        <f t="shared" si="16"/>
        <v/>
      </c>
    </row>
    <row r="39" spans="1:27" ht="12.9" customHeight="1" x14ac:dyDescent="0.3">
      <c r="A39" s="115">
        <v>30</v>
      </c>
      <c r="B39" s="68" t="str">
        <f>'Wettkampf 1'!B39</f>
        <v>Schütze 30</v>
      </c>
      <c r="C39" s="68" t="str">
        <f>'Wettkampf 1'!C39</f>
        <v>Werlte II</v>
      </c>
      <c r="D39" s="84"/>
      <c r="E39" s="85" t="s">
        <v>39</v>
      </c>
      <c r="F39" s="70" t="str">
        <f t="shared" si="0"/>
        <v>0</v>
      </c>
      <c r="G39" s="71">
        <f t="shared" si="1"/>
        <v>0</v>
      </c>
      <c r="H39" s="71">
        <f t="shared" si="2"/>
        <v>0</v>
      </c>
      <c r="I39" s="71">
        <f t="shared" si="3"/>
        <v>0</v>
      </c>
      <c r="J39" s="71">
        <f t="shared" si="4"/>
        <v>0</v>
      </c>
      <c r="K39" s="71">
        <f t="shared" si="5"/>
        <v>0</v>
      </c>
      <c r="L39" s="71">
        <f t="shared" si="6"/>
        <v>0</v>
      </c>
      <c r="M39" s="71" t="str">
        <f t="shared" si="7"/>
        <v>0</v>
      </c>
      <c r="N39" s="71">
        <f t="shared" si="8"/>
        <v>0</v>
      </c>
      <c r="O39" s="71">
        <f t="shared" si="9"/>
        <v>0</v>
      </c>
      <c r="P39" s="71">
        <f t="shared" si="10"/>
        <v>0</v>
      </c>
      <c r="Q39" s="71">
        <f t="shared" si="11"/>
        <v>0</v>
      </c>
      <c r="R39" s="71">
        <f t="shared" si="12"/>
        <v>0</v>
      </c>
      <c r="S39" s="71"/>
      <c r="T39" s="71"/>
      <c r="U39" s="87"/>
      <c r="V39" s="87"/>
      <c r="W39" s="87"/>
      <c r="X39" s="92">
        <f t="shared" si="13"/>
        <v>0</v>
      </c>
      <c r="Y39" s="72">
        <f t="shared" si="14"/>
        <v>1</v>
      </c>
      <c r="Z39" s="72">
        <f t="shared" si="15"/>
        <v>0</v>
      </c>
      <c r="AA39" s="73" t="str">
        <f t="shared" si="16"/>
        <v/>
      </c>
    </row>
    <row r="40" spans="1:27" ht="12.9" customHeight="1" x14ac:dyDescent="0.3">
      <c r="A40" s="115">
        <v>31</v>
      </c>
      <c r="B40" s="68" t="str">
        <f>'Wettkampf 1'!B40</f>
        <v>Schütze 31</v>
      </c>
      <c r="C40" s="68" t="str">
        <f>'Wettkampf 1'!C40</f>
        <v>Lahn I</v>
      </c>
      <c r="D40" s="84"/>
      <c r="E40" s="85"/>
      <c r="F40" s="70">
        <f t="shared" si="0"/>
        <v>0</v>
      </c>
      <c r="G40" s="71">
        <f t="shared" si="1"/>
        <v>0</v>
      </c>
      <c r="H40" s="71">
        <f t="shared" si="2"/>
        <v>0</v>
      </c>
      <c r="I40" s="71">
        <f t="shared" si="3"/>
        <v>0</v>
      </c>
      <c r="J40" s="71">
        <f t="shared" si="4"/>
        <v>0</v>
      </c>
      <c r="K40" s="71">
        <f t="shared" si="5"/>
        <v>0</v>
      </c>
      <c r="L40" s="71">
        <f t="shared" si="6"/>
        <v>1</v>
      </c>
      <c r="M40" s="71">
        <f t="shared" si="7"/>
        <v>0</v>
      </c>
      <c r="N40" s="71">
        <f t="shared" si="8"/>
        <v>0</v>
      </c>
      <c r="O40" s="71">
        <f t="shared" si="9"/>
        <v>0</v>
      </c>
      <c r="P40" s="71">
        <f t="shared" si="10"/>
        <v>0</v>
      </c>
      <c r="Q40" s="71">
        <f t="shared" si="11"/>
        <v>0</v>
      </c>
      <c r="R40" s="71">
        <f t="shared" si="12"/>
        <v>0</v>
      </c>
      <c r="S40" s="71"/>
      <c r="T40" s="71"/>
      <c r="U40" s="87"/>
      <c r="V40" s="87"/>
      <c r="W40" s="87"/>
      <c r="X40" s="92">
        <f t="shared" si="13"/>
        <v>0</v>
      </c>
      <c r="Y40" s="72">
        <f t="shared" si="14"/>
        <v>1</v>
      </c>
      <c r="Z40" s="72">
        <f t="shared" si="15"/>
        <v>0</v>
      </c>
      <c r="AA40" s="73" t="str">
        <f t="shared" si="16"/>
        <v/>
      </c>
    </row>
    <row r="41" spans="1:27" ht="12.9" customHeight="1" x14ac:dyDescent="0.3">
      <c r="A41" s="115">
        <v>32</v>
      </c>
      <c r="B41" s="68" t="str">
        <f>'Wettkampf 1'!B41</f>
        <v>Schütze 32</v>
      </c>
      <c r="C41" s="68" t="str">
        <f>'Wettkampf 1'!C41</f>
        <v>Lahn I</v>
      </c>
      <c r="D41" s="84"/>
      <c r="E41" s="85"/>
      <c r="F41" s="70">
        <f t="shared" si="0"/>
        <v>0</v>
      </c>
      <c r="G41" s="71">
        <f t="shared" si="1"/>
        <v>0</v>
      </c>
      <c r="H41" s="71">
        <f t="shared" si="2"/>
        <v>0</v>
      </c>
      <c r="I41" s="71">
        <f t="shared" si="3"/>
        <v>0</v>
      </c>
      <c r="J41" s="71">
        <f t="shared" si="4"/>
        <v>0</v>
      </c>
      <c r="K41" s="71">
        <f t="shared" si="5"/>
        <v>0</v>
      </c>
      <c r="L41" s="71">
        <f t="shared" si="6"/>
        <v>1</v>
      </c>
      <c r="M41" s="71">
        <f t="shared" si="7"/>
        <v>0</v>
      </c>
      <c r="N41" s="71">
        <f t="shared" si="8"/>
        <v>0</v>
      </c>
      <c r="O41" s="71">
        <f t="shared" si="9"/>
        <v>0</v>
      </c>
      <c r="P41" s="71">
        <f t="shared" si="10"/>
        <v>0</v>
      </c>
      <c r="Q41" s="71">
        <f t="shared" si="11"/>
        <v>0</v>
      </c>
      <c r="R41" s="71">
        <f t="shared" si="12"/>
        <v>0</v>
      </c>
      <c r="S41" s="71"/>
      <c r="T41" s="71"/>
      <c r="U41" s="87"/>
      <c r="V41" s="87"/>
      <c r="W41" s="87"/>
      <c r="X41" s="92">
        <f t="shared" si="13"/>
        <v>0</v>
      </c>
      <c r="Y41" s="72">
        <f t="shared" si="14"/>
        <v>1</v>
      </c>
      <c r="Z41" s="72">
        <f t="shared" si="15"/>
        <v>0</v>
      </c>
      <c r="AA41" s="73" t="str">
        <f t="shared" si="16"/>
        <v/>
      </c>
    </row>
    <row r="42" spans="1:27" ht="12.9" customHeight="1" x14ac:dyDescent="0.3">
      <c r="A42" s="115">
        <v>33</v>
      </c>
      <c r="B42" s="68" t="str">
        <f>'Wettkampf 1'!B42</f>
        <v>Schütze 33</v>
      </c>
      <c r="C42" s="68" t="str">
        <f>'Wettkampf 1'!C42</f>
        <v>Lorup I</v>
      </c>
      <c r="D42" s="84"/>
      <c r="E42" s="85"/>
      <c r="F42" s="70">
        <f t="shared" si="0"/>
        <v>0</v>
      </c>
      <c r="G42" s="71">
        <f t="shared" si="1"/>
        <v>0</v>
      </c>
      <c r="H42" s="71">
        <f t="shared" si="2"/>
        <v>0</v>
      </c>
      <c r="I42" s="71">
        <f t="shared" si="3"/>
        <v>0</v>
      </c>
      <c r="J42" s="71">
        <f t="shared" si="4"/>
        <v>1</v>
      </c>
      <c r="K42" s="71">
        <f t="shared" si="5"/>
        <v>0</v>
      </c>
      <c r="L42" s="71">
        <f t="shared" si="6"/>
        <v>0</v>
      </c>
      <c r="M42" s="71">
        <f t="shared" si="7"/>
        <v>0</v>
      </c>
      <c r="N42" s="71">
        <f t="shared" si="8"/>
        <v>0</v>
      </c>
      <c r="O42" s="71">
        <f t="shared" si="9"/>
        <v>0</v>
      </c>
      <c r="P42" s="71">
        <f t="shared" si="10"/>
        <v>0</v>
      </c>
      <c r="Q42" s="71">
        <f t="shared" si="11"/>
        <v>0</v>
      </c>
      <c r="R42" s="71">
        <f t="shared" si="12"/>
        <v>0</v>
      </c>
      <c r="S42" s="71"/>
      <c r="T42" s="71"/>
      <c r="U42" s="87"/>
      <c r="V42" s="87"/>
      <c r="W42" s="87"/>
      <c r="X42" s="92">
        <f t="shared" si="13"/>
        <v>0</v>
      </c>
      <c r="Y42" s="72">
        <f t="shared" si="14"/>
        <v>1</v>
      </c>
      <c r="Z42" s="72">
        <f t="shared" si="15"/>
        <v>0</v>
      </c>
      <c r="AA42" s="73" t="str">
        <f t="shared" si="16"/>
        <v/>
      </c>
    </row>
    <row r="43" spans="1:27" ht="12.9" customHeight="1" x14ac:dyDescent="0.3">
      <c r="A43" s="115">
        <v>34</v>
      </c>
      <c r="B43" s="68" t="str">
        <f>'Wettkampf 1'!B43</f>
        <v>Schütze 34</v>
      </c>
      <c r="C43" s="68" t="str">
        <f>'Wettkampf 1'!C43</f>
        <v>Lorup I</v>
      </c>
      <c r="D43" s="84"/>
      <c r="E43" s="85"/>
      <c r="F43" s="70">
        <f t="shared" si="0"/>
        <v>0</v>
      </c>
      <c r="G43" s="71">
        <f t="shared" si="1"/>
        <v>0</v>
      </c>
      <c r="H43" s="71">
        <f t="shared" si="2"/>
        <v>0</v>
      </c>
      <c r="I43" s="71">
        <f t="shared" si="3"/>
        <v>0</v>
      </c>
      <c r="J43" s="71">
        <f t="shared" si="4"/>
        <v>1</v>
      </c>
      <c r="K43" s="71">
        <f t="shared" si="5"/>
        <v>0</v>
      </c>
      <c r="L43" s="71">
        <f t="shared" si="6"/>
        <v>0</v>
      </c>
      <c r="M43" s="71">
        <f t="shared" si="7"/>
        <v>0</v>
      </c>
      <c r="N43" s="71">
        <f t="shared" si="8"/>
        <v>0</v>
      </c>
      <c r="O43" s="71">
        <f t="shared" si="9"/>
        <v>0</v>
      </c>
      <c r="P43" s="71">
        <f t="shared" si="10"/>
        <v>0</v>
      </c>
      <c r="Q43" s="71">
        <f t="shared" si="11"/>
        <v>0</v>
      </c>
      <c r="R43" s="71">
        <f t="shared" si="12"/>
        <v>0</v>
      </c>
      <c r="S43" s="71"/>
      <c r="T43" s="71"/>
      <c r="U43" s="87"/>
      <c r="V43" s="87"/>
      <c r="W43" s="87"/>
      <c r="X43" s="92">
        <f t="shared" si="13"/>
        <v>0</v>
      </c>
      <c r="Y43" s="72">
        <f t="shared" si="14"/>
        <v>1</v>
      </c>
      <c r="Z43" s="72">
        <f t="shared" si="15"/>
        <v>0</v>
      </c>
      <c r="AA43" s="73" t="str">
        <f t="shared" si="16"/>
        <v/>
      </c>
    </row>
    <row r="44" spans="1:27" ht="12.9" customHeight="1" x14ac:dyDescent="0.3">
      <c r="A44" s="115">
        <v>35</v>
      </c>
      <c r="B44" s="68" t="str">
        <f>'Wettkampf 1'!B44</f>
        <v>Schütze 35</v>
      </c>
      <c r="C44" s="68" t="str">
        <f>'Wettkampf 1'!C44</f>
        <v>Lorup I</v>
      </c>
      <c r="D44" s="84"/>
      <c r="E44" s="85" t="s">
        <v>39</v>
      </c>
      <c r="F44" s="70" t="str">
        <f t="shared" si="0"/>
        <v>0</v>
      </c>
      <c r="G44" s="71">
        <f t="shared" si="1"/>
        <v>0</v>
      </c>
      <c r="H44" s="71">
        <f t="shared" si="2"/>
        <v>0</v>
      </c>
      <c r="I44" s="71" t="str">
        <f t="shared" si="3"/>
        <v>0</v>
      </c>
      <c r="J44" s="71">
        <f t="shared" si="4"/>
        <v>0</v>
      </c>
      <c r="K44" s="71">
        <f t="shared" si="5"/>
        <v>0</v>
      </c>
      <c r="L44" s="71">
        <f t="shared" si="6"/>
        <v>0</v>
      </c>
      <c r="M44" s="71">
        <f t="shared" si="7"/>
        <v>0</v>
      </c>
      <c r="N44" s="71">
        <f t="shared" si="8"/>
        <v>0</v>
      </c>
      <c r="O44" s="71">
        <f t="shared" si="9"/>
        <v>0</v>
      </c>
      <c r="P44" s="71">
        <f t="shared" si="10"/>
        <v>0</v>
      </c>
      <c r="Q44" s="71">
        <f t="shared" si="11"/>
        <v>0</v>
      </c>
      <c r="R44" s="71">
        <f t="shared" si="12"/>
        <v>0</v>
      </c>
      <c r="S44" s="71"/>
      <c r="T44" s="71"/>
      <c r="U44" s="87"/>
      <c r="V44" s="87"/>
      <c r="W44" s="87"/>
      <c r="X44" s="92">
        <f t="shared" si="13"/>
        <v>0</v>
      </c>
      <c r="Y44" s="72">
        <f t="shared" si="14"/>
        <v>1</v>
      </c>
      <c r="Z44" s="72">
        <f t="shared" si="15"/>
        <v>0</v>
      </c>
      <c r="AA44" s="73" t="str">
        <f t="shared" si="16"/>
        <v/>
      </c>
    </row>
    <row r="45" spans="1:27" ht="12.9" customHeight="1" x14ac:dyDescent="0.3">
      <c r="A45" s="115">
        <v>36</v>
      </c>
      <c r="B45" s="68" t="str">
        <f>'Wettkampf 1'!B45</f>
        <v>Schütze 36</v>
      </c>
      <c r="C45" s="68" t="str">
        <f>'Wettkampf 1'!C45</f>
        <v>Börger I</v>
      </c>
      <c r="D45" s="84"/>
      <c r="E45" s="85" t="s">
        <v>39</v>
      </c>
      <c r="F45" s="70" t="str">
        <f t="shared" si="0"/>
        <v>0</v>
      </c>
      <c r="G45" s="71" t="str">
        <f t="shared" si="1"/>
        <v>0</v>
      </c>
      <c r="H45" s="71">
        <f t="shared" si="2"/>
        <v>0</v>
      </c>
      <c r="I45" s="71">
        <f t="shared" si="3"/>
        <v>0</v>
      </c>
      <c r="J45" s="71">
        <f t="shared" si="4"/>
        <v>0</v>
      </c>
      <c r="K45" s="71">
        <f t="shared" si="5"/>
        <v>0</v>
      </c>
      <c r="L45" s="71">
        <f t="shared" si="6"/>
        <v>0</v>
      </c>
      <c r="M45" s="71">
        <f t="shared" si="7"/>
        <v>0</v>
      </c>
      <c r="N45" s="71">
        <f t="shared" si="8"/>
        <v>0</v>
      </c>
      <c r="O45" s="71">
        <f t="shared" si="9"/>
        <v>0</v>
      </c>
      <c r="P45" s="71">
        <f t="shared" si="10"/>
        <v>0</v>
      </c>
      <c r="Q45" s="71">
        <f t="shared" si="11"/>
        <v>0</v>
      </c>
      <c r="R45" s="71">
        <f t="shared" si="12"/>
        <v>0</v>
      </c>
      <c r="S45" s="71"/>
      <c r="T45" s="71"/>
      <c r="U45" s="87"/>
      <c r="V45" s="87"/>
      <c r="W45" s="87"/>
      <c r="X45" s="92">
        <f t="shared" si="13"/>
        <v>0</v>
      </c>
      <c r="Y45" s="72">
        <f t="shared" si="14"/>
        <v>1</v>
      </c>
      <c r="Z45" s="72">
        <f t="shared" si="15"/>
        <v>0</v>
      </c>
      <c r="AA45" s="73" t="str">
        <f t="shared" si="16"/>
        <v/>
      </c>
    </row>
    <row r="46" spans="1:27" x14ac:dyDescent="0.3">
      <c r="B46" s="89"/>
      <c r="C46" s="89"/>
      <c r="G46" s="71">
        <f>LARGE(G10:G45,1)+LARGE(G10:G45,2)+LARGE(G10:G45,3)</f>
        <v>0</v>
      </c>
      <c r="H46" s="71">
        <f>SUM(H10:H45)</f>
        <v>4</v>
      </c>
      <c r="I46" s="71">
        <f>LARGE(I10:I45,1)+LARGE(I10:I45,2)+LARGE(I10:I45,3)</f>
        <v>0</v>
      </c>
      <c r="J46" s="71">
        <f>SUM(J10:J45)</f>
        <v>4</v>
      </c>
      <c r="K46" s="71">
        <f>LARGE(K10:K45,1)+LARGE(K10:K45,2)+LARGE(K10:K45,3)</f>
        <v>0</v>
      </c>
      <c r="L46" s="71">
        <f>SUM(L10:L45)</f>
        <v>4</v>
      </c>
      <c r="M46" s="71">
        <f>LARGE(M10:M45,1)+LARGE(M10:M45,2)+LARGE(M10:M45,3)</f>
        <v>0</v>
      </c>
      <c r="N46" s="71">
        <f>SUM(N10:N45)</f>
        <v>4</v>
      </c>
      <c r="O46" s="71">
        <f>LARGE(O10:O45,1)+LARGE(O10:O45,2)+LARGE(O10:O45,3)</f>
        <v>0</v>
      </c>
      <c r="P46" s="71">
        <f>SUM(P10:P45)</f>
        <v>4</v>
      </c>
      <c r="Q46" s="71">
        <f>LARGE(Q10:Q45,1)+LARGE(Q10:Q45,2)+LARGE(Q10:Q45,3)</f>
        <v>0</v>
      </c>
      <c r="R46" s="71">
        <f>SUM(R10:S45)</f>
        <v>4</v>
      </c>
    </row>
    <row r="47" spans="1:27" x14ac:dyDescent="0.3">
      <c r="C47" s="71" t="s">
        <v>75</v>
      </c>
    </row>
  </sheetData>
  <sheetProtection algorithmName="SHA-512" hashValue="7J0xIuNuekX1llXUiTMkrz4GJ1pkCplObP2B8XkkTsMDa0Mf+ynABgPnvm8EyGdrkR/eJ1BPAeMr5sOiORTyaw==" saltValue="Cp651LdHpIAOz3XZuQEs1A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topLeftCell="A2" zoomScaleNormal="100" workbookViewId="0">
      <selection activeCell="W8" sqref="W8"/>
    </sheetView>
  </sheetViews>
  <sheetFormatPr baseColWidth="10" defaultColWidth="22" defaultRowHeight="15.6" x14ac:dyDescent="0.3"/>
  <cols>
    <col min="1" max="1" width="3.5546875" style="71" bestFit="1" customWidth="1"/>
    <col min="2" max="2" width="20.5546875" style="71" customWidth="1"/>
    <col min="3" max="3" width="16.88671875" style="71" customWidth="1"/>
    <col min="4" max="4" width="16.109375" style="79" customWidth="1"/>
    <col min="5" max="5" width="9.88671875" style="69" customWidth="1"/>
    <col min="6" max="6" width="6.44140625" style="70" hidden="1" customWidth="1"/>
    <col min="7" max="7" width="8.88671875" style="71" hidden="1" customWidth="1"/>
    <col min="8" max="8" width="2.33203125" style="71" hidden="1" customWidth="1"/>
    <col min="9" max="9" width="8.88671875" style="71" hidden="1" customWidth="1"/>
    <col min="10" max="10" width="2.33203125" style="71" hidden="1" customWidth="1"/>
    <col min="11" max="11" width="8.88671875" style="71" hidden="1" customWidth="1"/>
    <col min="12" max="12" width="2.33203125" style="71" hidden="1" customWidth="1"/>
    <col min="13" max="13" width="8.88671875" style="71" hidden="1" customWidth="1"/>
    <col min="14" max="14" width="2.33203125" style="71" hidden="1" customWidth="1"/>
    <col min="15" max="15" width="8.88671875" style="71" hidden="1" customWidth="1"/>
    <col min="16" max="16" width="2.33203125" style="71" hidden="1" customWidth="1"/>
    <col min="17" max="17" width="8.88671875" style="71" hidden="1" customWidth="1"/>
    <col min="18" max="18" width="2.33203125" style="72" hidden="1" customWidth="1"/>
    <col min="19" max="19" width="0" style="72" hidden="1" customWidth="1"/>
    <col min="20" max="20" width="12.33203125" style="72" customWidth="1"/>
    <col min="21" max="24" width="10.109375" style="72" customWidth="1"/>
    <col min="25" max="26" width="0" style="72" hidden="1" customWidth="1"/>
    <col min="27" max="27" width="0" style="73" hidden="1" customWidth="1"/>
    <col min="28" max="28" width="22.109375" style="74" customWidth="1"/>
    <col min="29" max="29" width="19.6640625" style="72" customWidth="1"/>
    <col min="30" max="16384" width="22" style="72"/>
  </cols>
  <sheetData>
    <row r="1" spans="1:27" x14ac:dyDescent="0.3">
      <c r="A1" s="115"/>
      <c r="B1" s="66" t="s">
        <v>58</v>
      </c>
      <c r="C1" s="117"/>
      <c r="D1" s="75" t="s">
        <v>8</v>
      </c>
      <c r="V1" s="116" t="s">
        <v>53</v>
      </c>
      <c r="W1" s="188" t="str">
        <f>Übersicht!I4</f>
        <v>Sögel</v>
      </c>
      <c r="X1" s="188"/>
    </row>
    <row r="2" spans="1:27" x14ac:dyDescent="0.3">
      <c r="A2" s="115">
        <v>1</v>
      </c>
      <c r="B2" s="66" t="str">
        <f>'Wettkampf 1'!B2</f>
        <v>Börger I</v>
      </c>
      <c r="D2" s="75">
        <f>G46</f>
        <v>0</v>
      </c>
      <c r="E2" s="119" t="str">
        <f>IF(H46&gt;4,"Es sind zu viele Schützen in Wertung!"," ")</f>
        <v xml:space="preserve"> </v>
      </c>
      <c r="V2" s="116" t="s">
        <v>37</v>
      </c>
      <c r="W2" s="189" t="str">
        <f>Übersicht!I3</f>
        <v>05.12.</v>
      </c>
      <c r="X2" s="188"/>
    </row>
    <row r="3" spans="1:27" x14ac:dyDescent="0.3">
      <c r="A3" s="115">
        <v>2</v>
      </c>
      <c r="B3" s="66" t="str">
        <f>'Wettkampf 1'!B3</f>
        <v>Lorup I</v>
      </c>
      <c r="D3" s="75">
        <f>I46</f>
        <v>0</v>
      </c>
      <c r="E3" s="119" t="str">
        <f>IF(J46&gt;4,"Es sind zu viele Schützen in Wertung!"," ")</f>
        <v xml:space="preserve"> </v>
      </c>
    </row>
    <row r="4" spans="1:27" x14ac:dyDescent="0.3">
      <c r="A4" s="115">
        <v>3</v>
      </c>
      <c r="B4" s="66" t="str">
        <f>'Wettkampf 1'!B4</f>
        <v>Lahn I</v>
      </c>
      <c r="D4" s="75">
        <f>K46</f>
        <v>0</v>
      </c>
      <c r="E4" s="119" t="str">
        <f>IF(L46&gt;4,"Es sind zu viele Schützen in Wertung!"," ")</f>
        <v xml:space="preserve"> </v>
      </c>
      <c r="U4" s="77"/>
      <c r="V4" s="69"/>
      <c r="W4" s="69"/>
      <c r="X4" s="116" t="s">
        <v>50</v>
      </c>
    </row>
    <row r="5" spans="1:27" x14ac:dyDescent="0.3">
      <c r="A5" s="115">
        <v>4</v>
      </c>
      <c r="B5" s="66" t="str">
        <f>'Wettkampf 1'!B5</f>
        <v>Werlte II</v>
      </c>
      <c r="D5" s="75">
        <f>M46</f>
        <v>0</v>
      </c>
      <c r="E5" s="119" t="str">
        <f>IF(N46&gt;4,"Es sind zu viele Schützen in Wertung!"," ")</f>
        <v xml:space="preserve"> </v>
      </c>
      <c r="U5" s="78"/>
      <c r="V5" s="116" t="s">
        <v>52</v>
      </c>
      <c r="W5" s="183"/>
      <c r="X5" s="184"/>
      <c r="Y5" s="78"/>
    </row>
    <row r="6" spans="1:27" x14ac:dyDescent="0.3">
      <c r="A6" s="115">
        <v>5</v>
      </c>
      <c r="B6" s="66" t="str">
        <f>'Wettkampf 1'!B6</f>
        <v>Neubörger I</v>
      </c>
      <c r="D6" s="75">
        <f>O46</f>
        <v>0</v>
      </c>
      <c r="E6" s="119" t="str">
        <f>IF(P46&gt;4,"Es sind zu viele Schützen in Wertung!"," ")</f>
        <v xml:space="preserve"> </v>
      </c>
      <c r="U6" s="78"/>
      <c r="V6" s="116" t="s">
        <v>51</v>
      </c>
      <c r="W6" s="187"/>
      <c r="X6" s="187"/>
      <c r="Y6" s="78"/>
    </row>
    <row r="7" spans="1:27" x14ac:dyDescent="0.3">
      <c r="A7" s="115">
        <v>6</v>
      </c>
      <c r="B7" s="66" t="str">
        <f>'Wettkampf 1'!B7</f>
        <v>Sögel IV</v>
      </c>
      <c r="D7" s="75">
        <f>Q46</f>
        <v>0</v>
      </c>
      <c r="E7" s="119" t="str">
        <f>IF(R46&gt;4,"Es sind zu viele Schützen in Wertung!"," ")</f>
        <v xml:space="preserve"> </v>
      </c>
      <c r="U7" s="78"/>
      <c r="V7" s="116" t="s">
        <v>67</v>
      </c>
      <c r="W7" s="190"/>
      <c r="X7" s="191"/>
      <c r="Y7" s="78"/>
    </row>
    <row r="8" spans="1:27" x14ac:dyDescent="0.3">
      <c r="U8" s="78"/>
      <c r="V8" s="78"/>
      <c r="W8" s="78"/>
      <c r="X8" s="78"/>
      <c r="Y8" s="78"/>
    </row>
    <row r="9" spans="1:27" ht="62.4" x14ac:dyDescent="0.3">
      <c r="A9" s="115"/>
      <c r="B9" s="80" t="s">
        <v>7</v>
      </c>
      <c r="C9" s="80" t="s">
        <v>58</v>
      </c>
      <c r="D9" s="81" t="s">
        <v>47</v>
      </c>
      <c r="E9" s="80" t="s">
        <v>40</v>
      </c>
      <c r="F9" s="82"/>
      <c r="G9" s="83" t="s">
        <v>41</v>
      </c>
      <c r="H9" s="83"/>
      <c r="I9" s="83" t="s">
        <v>42</v>
      </c>
      <c r="J9" s="83"/>
      <c r="K9" s="83" t="s">
        <v>43</v>
      </c>
      <c r="L9" s="83"/>
      <c r="M9" s="83" t="s">
        <v>44</v>
      </c>
      <c r="N9" s="83"/>
      <c r="O9" s="83" t="s">
        <v>45</v>
      </c>
      <c r="P9" s="83"/>
      <c r="Q9" s="83" t="s">
        <v>46</v>
      </c>
      <c r="R9" s="83"/>
      <c r="S9" s="83"/>
      <c r="T9" s="83"/>
      <c r="U9" s="180" t="s">
        <v>38</v>
      </c>
      <c r="V9" s="181"/>
      <c r="W9" s="181"/>
      <c r="X9" s="182"/>
    </row>
    <row r="10" spans="1:27" ht="12.9" customHeight="1" x14ac:dyDescent="0.3">
      <c r="A10" s="115">
        <v>1</v>
      </c>
      <c r="B10" s="68" t="str">
        <f>'Wettkampf 1'!B10</f>
        <v>Terhalle Maria</v>
      </c>
      <c r="C10" s="68" t="str">
        <f>'Wettkampf 1'!C10</f>
        <v>Börger I</v>
      </c>
      <c r="D10" s="84"/>
      <c r="E10" s="85"/>
      <c r="F10" s="70">
        <f>IF(E10="x","0",D10)</f>
        <v>0</v>
      </c>
      <c r="G10" s="71">
        <f>IF(C10=$B$2,F10,0)</f>
        <v>0</v>
      </c>
      <c r="H10" s="71">
        <f>(IF(AND($E10="",$C10=$B$2),1,0))</f>
        <v>1</v>
      </c>
      <c r="I10" s="71">
        <f>IF($C10=$B$3,F10,0)</f>
        <v>0</v>
      </c>
      <c r="J10" s="71">
        <f>(IF(AND($E10="",$C10=$B$3),1,0))</f>
        <v>0</v>
      </c>
      <c r="K10" s="71">
        <f>IF($C10=$B$4,F10,0)</f>
        <v>0</v>
      </c>
      <c r="L10" s="71">
        <f>(IF(AND($E10="",$C10=$B$4),1,0))</f>
        <v>0</v>
      </c>
      <c r="M10" s="71">
        <f>IF($C10=$B$5,F10,0)</f>
        <v>0</v>
      </c>
      <c r="N10" s="71">
        <f>(IF(AND($E10="",$C10=$B$5),1,0))</f>
        <v>0</v>
      </c>
      <c r="O10" s="71">
        <f>IF($C10=$B$6,F10,0)</f>
        <v>0</v>
      </c>
      <c r="P10" s="71">
        <f>(IF(AND($E10="",$C10=$B$6),1,0))</f>
        <v>0</v>
      </c>
      <c r="Q10" s="71">
        <f>IF($C10=$B$7,F10,0)</f>
        <v>0</v>
      </c>
      <c r="R10" s="71">
        <f>(IF(AND($E10="",$C10=$B$7),1,0))</f>
        <v>0</v>
      </c>
      <c r="S10" s="71"/>
      <c r="T10" s="71"/>
      <c r="U10" s="86"/>
      <c r="V10" s="86"/>
      <c r="W10" s="86"/>
      <c r="X10" s="91">
        <f>U10+V10+W10</f>
        <v>0</v>
      </c>
      <c r="Y10" s="72">
        <f>IF(X10=D10,1,0)</f>
        <v>1</v>
      </c>
      <c r="Z10" s="72">
        <f>IF(X10=0,0,1)</f>
        <v>0</v>
      </c>
      <c r="AA10" s="73" t="str">
        <f>IF(Y10+Z10=2,"Korrekt","")</f>
        <v/>
      </c>
    </row>
    <row r="11" spans="1:27" ht="12.9" customHeight="1" x14ac:dyDescent="0.3">
      <c r="A11" s="115">
        <v>2</v>
      </c>
      <c r="B11" s="68" t="str">
        <f>'Wettkampf 1'!B11</f>
        <v>Kronabel Thea</v>
      </c>
      <c r="C11" s="68" t="str">
        <f>'Wettkampf 1'!C11</f>
        <v>Börger I</v>
      </c>
      <c r="D11" s="84"/>
      <c r="E11" s="85"/>
      <c r="F11" s="70">
        <f t="shared" ref="F11:F45" si="0">IF(E11="x","0",D11)</f>
        <v>0</v>
      </c>
      <c r="G11" s="71">
        <f t="shared" ref="G11:G45" si="1">IF(C11=$B$2,F11,0)</f>
        <v>0</v>
      </c>
      <c r="H11" s="71">
        <f t="shared" ref="H11:H45" si="2">(IF(AND($E11="",$C11=$B$2),1,0))</f>
        <v>1</v>
      </c>
      <c r="I11" s="71">
        <f t="shared" ref="I11:I45" si="3">IF($C11=$B$3,F11,0)</f>
        <v>0</v>
      </c>
      <c r="J11" s="71">
        <f t="shared" ref="J11:J45" si="4">(IF(AND($E11="",$C11=$B$3),1,0))</f>
        <v>0</v>
      </c>
      <c r="K11" s="71">
        <f t="shared" ref="K11:K45" si="5">IF($C11=$B$4,F11,0)</f>
        <v>0</v>
      </c>
      <c r="L11" s="71">
        <f t="shared" ref="L11:L45" si="6">(IF(AND($E11="",$C11=$B$4),1,0))</f>
        <v>0</v>
      </c>
      <c r="M11" s="71">
        <f t="shared" ref="M11:M45" si="7">IF($C11=$B$5,F11,0)</f>
        <v>0</v>
      </c>
      <c r="N11" s="71">
        <f t="shared" ref="N11:N45" si="8">(IF(AND($E11="",$C11=$B$5),1,0))</f>
        <v>0</v>
      </c>
      <c r="O11" s="71">
        <f t="shared" ref="O11:O45" si="9">IF($C11=$B$6,F11,0)</f>
        <v>0</v>
      </c>
      <c r="P11" s="71">
        <f t="shared" ref="P11:P45" si="10">(IF(AND($E11="",$C11=$B$6),1,0))</f>
        <v>0</v>
      </c>
      <c r="Q11" s="71">
        <f t="shared" ref="Q11:Q45" si="11">IF($C11=$B$7,F11,0)</f>
        <v>0</v>
      </c>
      <c r="R11" s="71">
        <f t="shared" ref="R11:R45" si="12">(IF(AND($E11="",$C11=$B$7),1,0))</f>
        <v>0</v>
      </c>
      <c r="S11" s="71"/>
      <c r="T11" s="71"/>
      <c r="U11" s="87"/>
      <c r="V11" s="87"/>
      <c r="W11" s="87"/>
      <c r="X11" s="92">
        <f t="shared" ref="X11:X45" si="13">U11+V11+W11</f>
        <v>0</v>
      </c>
      <c r="Y11" s="72">
        <f t="shared" ref="Y11:Y45" si="14">IF(X11=D11,1,0)</f>
        <v>1</v>
      </c>
      <c r="Z11" s="72">
        <f t="shared" ref="Z11:Z45" si="15">IF(X11=0,0,1)</f>
        <v>0</v>
      </c>
      <c r="AA11" s="73" t="str">
        <f t="shared" ref="AA11:AA45" si="16">IF(Y11+Z11=2,"Korrekt","")</f>
        <v/>
      </c>
    </row>
    <row r="12" spans="1:27" ht="12.9" customHeight="1" x14ac:dyDescent="0.3">
      <c r="A12" s="115">
        <v>3</v>
      </c>
      <c r="B12" s="68" t="str">
        <f>'Wettkampf 1'!B12</f>
        <v>Kossenjans Rita</v>
      </c>
      <c r="C12" s="68" t="str">
        <f>'Wettkampf 1'!C12</f>
        <v>Börger I</v>
      </c>
      <c r="D12" s="84"/>
      <c r="E12" s="85"/>
      <c r="F12" s="70">
        <f t="shared" si="0"/>
        <v>0</v>
      </c>
      <c r="G12" s="71">
        <f t="shared" si="1"/>
        <v>0</v>
      </c>
      <c r="H12" s="71">
        <f t="shared" si="2"/>
        <v>1</v>
      </c>
      <c r="I12" s="71">
        <f t="shared" si="3"/>
        <v>0</v>
      </c>
      <c r="J12" s="71">
        <f t="shared" si="4"/>
        <v>0</v>
      </c>
      <c r="K12" s="71">
        <f t="shared" si="5"/>
        <v>0</v>
      </c>
      <c r="L12" s="71">
        <f t="shared" si="6"/>
        <v>0</v>
      </c>
      <c r="M12" s="71">
        <f t="shared" si="7"/>
        <v>0</v>
      </c>
      <c r="N12" s="71">
        <f t="shared" si="8"/>
        <v>0</v>
      </c>
      <c r="O12" s="71">
        <f t="shared" si="9"/>
        <v>0</v>
      </c>
      <c r="P12" s="71">
        <f t="shared" si="10"/>
        <v>0</v>
      </c>
      <c r="Q12" s="71">
        <f t="shared" si="11"/>
        <v>0</v>
      </c>
      <c r="R12" s="71">
        <f t="shared" si="12"/>
        <v>0</v>
      </c>
      <c r="S12" s="71"/>
      <c r="T12" s="71"/>
      <c r="U12" s="87"/>
      <c r="V12" s="87"/>
      <c r="W12" s="87"/>
      <c r="X12" s="92">
        <f t="shared" si="13"/>
        <v>0</v>
      </c>
      <c r="Y12" s="72">
        <f t="shared" si="14"/>
        <v>1</v>
      </c>
      <c r="Z12" s="72">
        <f t="shared" si="15"/>
        <v>0</v>
      </c>
      <c r="AA12" s="73" t="str">
        <f t="shared" si="16"/>
        <v/>
      </c>
    </row>
    <row r="13" spans="1:27" ht="12.9" customHeight="1" x14ac:dyDescent="0.3">
      <c r="A13" s="115">
        <v>4</v>
      </c>
      <c r="B13" s="68" t="str">
        <f>'Wettkampf 1'!B13</f>
        <v>Lammers Eva</v>
      </c>
      <c r="C13" s="68" t="str">
        <f>'Wettkampf 1'!C13</f>
        <v>Börger I</v>
      </c>
      <c r="D13" s="84"/>
      <c r="E13" s="85"/>
      <c r="F13" s="70">
        <f t="shared" si="0"/>
        <v>0</v>
      </c>
      <c r="G13" s="71">
        <f t="shared" si="1"/>
        <v>0</v>
      </c>
      <c r="H13" s="71">
        <f t="shared" si="2"/>
        <v>1</v>
      </c>
      <c r="I13" s="71">
        <f t="shared" si="3"/>
        <v>0</v>
      </c>
      <c r="J13" s="71">
        <f t="shared" si="4"/>
        <v>0</v>
      </c>
      <c r="K13" s="71">
        <f t="shared" si="5"/>
        <v>0</v>
      </c>
      <c r="L13" s="71">
        <f t="shared" si="6"/>
        <v>0</v>
      </c>
      <c r="M13" s="71">
        <f t="shared" si="7"/>
        <v>0</v>
      </c>
      <c r="N13" s="71">
        <f t="shared" si="8"/>
        <v>0</v>
      </c>
      <c r="O13" s="71">
        <f t="shared" si="9"/>
        <v>0</v>
      </c>
      <c r="P13" s="71">
        <f t="shared" si="10"/>
        <v>0</v>
      </c>
      <c r="Q13" s="71">
        <f t="shared" si="11"/>
        <v>0</v>
      </c>
      <c r="R13" s="71">
        <f t="shared" si="12"/>
        <v>0</v>
      </c>
      <c r="S13" s="71"/>
      <c r="T13" s="71"/>
      <c r="U13" s="87"/>
      <c r="V13" s="87"/>
      <c r="W13" s="87"/>
      <c r="X13" s="92">
        <f t="shared" si="13"/>
        <v>0</v>
      </c>
      <c r="Y13" s="72">
        <f t="shared" si="14"/>
        <v>1</v>
      </c>
      <c r="Z13" s="72">
        <f t="shared" si="15"/>
        <v>0</v>
      </c>
      <c r="AA13" s="73" t="str">
        <f t="shared" si="16"/>
        <v/>
      </c>
    </row>
    <row r="14" spans="1:27" ht="12.9" customHeight="1" x14ac:dyDescent="0.3">
      <c r="A14" s="115">
        <v>5</v>
      </c>
      <c r="B14" s="68" t="str">
        <f>'Wettkampf 1'!B14</f>
        <v>Korten Monika</v>
      </c>
      <c r="C14" s="68" t="str">
        <f>'Wettkampf 1'!C14</f>
        <v>Börger I</v>
      </c>
      <c r="D14" s="84"/>
      <c r="E14" s="85" t="s">
        <v>39</v>
      </c>
      <c r="F14" s="70" t="str">
        <f t="shared" si="0"/>
        <v>0</v>
      </c>
      <c r="G14" s="71" t="str">
        <f t="shared" si="1"/>
        <v>0</v>
      </c>
      <c r="H14" s="71">
        <f t="shared" si="2"/>
        <v>0</v>
      </c>
      <c r="I14" s="71">
        <f t="shared" si="3"/>
        <v>0</v>
      </c>
      <c r="J14" s="71">
        <f t="shared" si="4"/>
        <v>0</v>
      </c>
      <c r="K14" s="71">
        <f t="shared" si="5"/>
        <v>0</v>
      </c>
      <c r="L14" s="71">
        <f t="shared" si="6"/>
        <v>0</v>
      </c>
      <c r="M14" s="71">
        <f t="shared" si="7"/>
        <v>0</v>
      </c>
      <c r="N14" s="71">
        <f t="shared" si="8"/>
        <v>0</v>
      </c>
      <c r="O14" s="71">
        <f t="shared" si="9"/>
        <v>0</v>
      </c>
      <c r="P14" s="71">
        <f t="shared" si="10"/>
        <v>0</v>
      </c>
      <c r="Q14" s="71">
        <f t="shared" si="11"/>
        <v>0</v>
      </c>
      <c r="R14" s="71">
        <f t="shared" si="12"/>
        <v>0</v>
      </c>
      <c r="S14" s="71"/>
      <c r="T14" s="71"/>
      <c r="U14" s="87"/>
      <c r="V14" s="87"/>
      <c r="W14" s="87"/>
      <c r="X14" s="92">
        <f t="shared" si="13"/>
        <v>0</v>
      </c>
      <c r="Y14" s="72">
        <f t="shared" si="14"/>
        <v>1</v>
      </c>
      <c r="Z14" s="72">
        <f t="shared" si="15"/>
        <v>0</v>
      </c>
      <c r="AA14" s="73" t="str">
        <f t="shared" si="16"/>
        <v/>
      </c>
    </row>
    <row r="15" spans="1:27" ht="12.9" customHeight="1" x14ac:dyDescent="0.3">
      <c r="A15" s="115">
        <v>6</v>
      </c>
      <c r="B15" s="68" t="str">
        <f>'Wettkampf 1'!B15</f>
        <v>Hackmann Irmgard</v>
      </c>
      <c r="C15" s="68" t="str">
        <f>'Wettkampf 1'!C15</f>
        <v>Lorup I</v>
      </c>
      <c r="D15" s="84"/>
      <c r="E15" s="85" t="s">
        <v>39</v>
      </c>
      <c r="F15" s="70" t="str">
        <f t="shared" si="0"/>
        <v>0</v>
      </c>
      <c r="G15" s="71">
        <f t="shared" si="1"/>
        <v>0</v>
      </c>
      <c r="H15" s="71">
        <f t="shared" si="2"/>
        <v>0</v>
      </c>
      <c r="I15" s="71" t="str">
        <f t="shared" si="3"/>
        <v>0</v>
      </c>
      <c r="J15" s="71">
        <f t="shared" si="4"/>
        <v>0</v>
      </c>
      <c r="K15" s="71">
        <f t="shared" si="5"/>
        <v>0</v>
      </c>
      <c r="L15" s="71">
        <f t="shared" si="6"/>
        <v>0</v>
      </c>
      <c r="M15" s="71">
        <f t="shared" si="7"/>
        <v>0</v>
      </c>
      <c r="N15" s="71">
        <f t="shared" si="8"/>
        <v>0</v>
      </c>
      <c r="O15" s="71">
        <f t="shared" si="9"/>
        <v>0</v>
      </c>
      <c r="P15" s="71">
        <f t="shared" si="10"/>
        <v>0</v>
      </c>
      <c r="Q15" s="71">
        <f t="shared" si="11"/>
        <v>0</v>
      </c>
      <c r="R15" s="71">
        <f t="shared" si="12"/>
        <v>0</v>
      </c>
      <c r="S15" s="71"/>
      <c r="T15" s="71"/>
      <c r="U15" s="87"/>
      <c r="V15" s="87"/>
      <c r="W15" s="87"/>
      <c r="X15" s="92">
        <f t="shared" si="13"/>
        <v>0</v>
      </c>
      <c r="Y15" s="72">
        <f t="shared" si="14"/>
        <v>1</v>
      </c>
      <c r="Z15" s="72">
        <f t="shared" si="15"/>
        <v>0</v>
      </c>
      <c r="AA15" s="73" t="str">
        <f t="shared" si="16"/>
        <v/>
      </c>
    </row>
    <row r="16" spans="1:27" ht="12.9" customHeight="1" x14ac:dyDescent="0.3">
      <c r="A16" s="115">
        <v>7</v>
      </c>
      <c r="B16" s="68" t="str">
        <f>'Wettkampf 1'!B16</f>
        <v>Gerdes Angela</v>
      </c>
      <c r="C16" s="68" t="str">
        <f>'Wettkampf 1'!C16</f>
        <v>Lorup I</v>
      </c>
      <c r="D16" s="84"/>
      <c r="E16" s="85"/>
      <c r="F16" s="70">
        <f t="shared" si="0"/>
        <v>0</v>
      </c>
      <c r="G16" s="71">
        <f t="shared" si="1"/>
        <v>0</v>
      </c>
      <c r="H16" s="71">
        <f t="shared" si="2"/>
        <v>0</v>
      </c>
      <c r="I16" s="71">
        <f t="shared" si="3"/>
        <v>0</v>
      </c>
      <c r="J16" s="71">
        <f t="shared" si="4"/>
        <v>1</v>
      </c>
      <c r="K16" s="71">
        <f t="shared" si="5"/>
        <v>0</v>
      </c>
      <c r="L16" s="71">
        <f t="shared" si="6"/>
        <v>0</v>
      </c>
      <c r="M16" s="71">
        <f t="shared" si="7"/>
        <v>0</v>
      </c>
      <c r="N16" s="71">
        <f t="shared" si="8"/>
        <v>0</v>
      </c>
      <c r="O16" s="71">
        <f t="shared" si="9"/>
        <v>0</v>
      </c>
      <c r="P16" s="71">
        <f t="shared" si="10"/>
        <v>0</v>
      </c>
      <c r="Q16" s="71">
        <f t="shared" si="11"/>
        <v>0</v>
      </c>
      <c r="R16" s="71">
        <f t="shared" si="12"/>
        <v>0</v>
      </c>
      <c r="S16" s="71"/>
      <c r="T16" s="71"/>
      <c r="U16" s="87"/>
      <c r="V16" s="87"/>
      <c r="W16" s="87"/>
      <c r="X16" s="92">
        <f t="shared" si="13"/>
        <v>0</v>
      </c>
      <c r="Y16" s="72">
        <f t="shared" si="14"/>
        <v>1</v>
      </c>
      <c r="Z16" s="72">
        <f t="shared" si="15"/>
        <v>0</v>
      </c>
      <c r="AA16" s="73" t="str">
        <f t="shared" si="16"/>
        <v/>
      </c>
    </row>
    <row r="17" spans="1:27" ht="12.9" customHeight="1" x14ac:dyDescent="0.3">
      <c r="A17" s="115">
        <v>8</v>
      </c>
      <c r="B17" s="68" t="str">
        <f>'Wettkampf 1'!B17</f>
        <v>Lindemann Helga</v>
      </c>
      <c r="C17" s="68" t="str">
        <f>'Wettkampf 1'!C17</f>
        <v>Lorup I</v>
      </c>
      <c r="D17" s="84"/>
      <c r="E17" s="85"/>
      <c r="F17" s="70">
        <f t="shared" si="0"/>
        <v>0</v>
      </c>
      <c r="G17" s="71">
        <f t="shared" si="1"/>
        <v>0</v>
      </c>
      <c r="H17" s="71">
        <f t="shared" si="2"/>
        <v>0</v>
      </c>
      <c r="I17" s="71">
        <f t="shared" si="3"/>
        <v>0</v>
      </c>
      <c r="J17" s="71">
        <f t="shared" si="4"/>
        <v>1</v>
      </c>
      <c r="K17" s="71">
        <f t="shared" si="5"/>
        <v>0</v>
      </c>
      <c r="L17" s="71">
        <f t="shared" si="6"/>
        <v>0</v>
      </c>
      <c r="M17" s="71">
        <f t="shared" si="7"/>
        <v>0</v>
      </c>
      <c r="N17" s="71">
        <f t="shared" si="8"/>
        <v>0</v>
      </c>
      <c r="O17" s="71">
        <f t="shared" si="9"/>
        <v>0</v>
      </c>
      <c r="P17" s="71">
        <f t="shared" si="10"/>
        <v>0</v>
      </c>
      <c r="Q17" s="71">
        <f t="shared" si="11"/>
        <v>0</v>
      </c>
      <c r="R17" s="71">
        <f t="shared" si="12"/>
        <v>0</v>
      </c>
      <c r="S17" s="71"/>
      <c r="T17" s="71"/>
      <c r="U17" s="87"/>
      <c r="V17" s="87"/>
      <c r="W17" s="87"/>
      <c r="X17" s="92">
        <f t="shared" si="13"/>
        <v>0</v>
      </c>
      <c r="Y17" s="72">
        <f t="shared" si="14"/>
        <v>1</v>
      </c>
      <c r="Z17" s="72">
        <f t="shared" si="15"/>
        <v>0</v>
      </c>
      <c r="AA17" s="73" t="str">
        <f t="shared" si="16"/>
        <v/>
      </c>
    </row>
    <row r="18" spans="1:27" ht="12.9" customHeight="1" x14ac:dyDescent="0.3">
      <c r="A18" s="115">
        <v>9</v>
      </c>
      <c r="B18" s="68" t="str">
        <f>'Wettkampf 1'!B18</f>
        <v>Hüntelmann Agnes</v>
      </c>
      <c r="C18" s="68" t="str">
        <f>'Wettkampf 1'!C18</f>
        <v>Lahn I</v>
      </c>
      <c r="D18" s="84"/>
      <c r="E18" s="85"/>
      <c r="F18" s="70">
        <f t="shared" si="0"/>
        <v>0</v>
      </c>
      <c r="G18" s="71">
        <f t="shared" si="1"/>
        <v>0</v>
      </c>
      <c r="H18" s="71">
        <f t="shared" si="2"/>
        <v>0</v>
      </c>
      <c r="I18" s="71">
        <f t="shared" si="3"/>
        <v>0</v>
      </c>
      <c r="J18" s="71">
        <f t="shared" si="4"/>
        <v>0</v>
      </c>
      <c r="K18" s="71">
        <f t="shared" si="5"/>
        <v>0</v>
      </c>
      <c r="L18" s="71">
        <f t="shared" si="6"/>
        <v>1</v>
      </c>
      <c r="M18" s="71">
        <f t="shared" si="7"/>
        <v>0</v>
      </c>
      <c r="N18" s="71">
        <f t="shared" si="8"/>
        <v>0</v>
      </c>
      <c r="O18" s="71">
        <f t="shared" si="9"/>
        <v>0</v>
      </c>
      <c r="P18" s="71">
        <f t="shared" si="10"/>
        <v>0</v>
      </c>
      <c r="Q18" s="71">
        <f t="shared" si="11"/>
        <v>0</v>
      </c>
      <c r="R18" s="71">
        <f t="shared" si="12"/>
        <v>0</v>
      </c>
      <c r="S18" s="71"/>
      <c r="T18" s="71"/>
      <c r="U18" s="87"/>
      <c r="V18" s="87"/>
      <c r="W18" s="87"/>
      <c r="X18" s="92">
        <f t="shared" si="13"/>
        <v>0</v>
      </c>
      <c r="Y18" s="72">
        <f t="shared" si="14"/>
        <v>1</v>
      </c>
      <c r="Z18" s="72">
        <f t="shared" si="15"/>
        <v>0</v>
      </c>
      <c r="AA18" s="73" t="str">
        <f t="shared" si="16"/>
        <v/>
      </c>
    </row>
    <row r="19" spans="1:27" ht="12.9" customHeight="1" x14ac:dyDescent="0.3">
      <c r="A19" s="115">
        <v>10</v>
      </c>
      <c r="B19" s="68" t="str">
        <f>'Wettkampf 1'!B19</f>
        <v>Benten Waltraud</v>
      </c>
      <c r="C19" s="68" t="str">
        <f>'Wettkampf 1'!C19</f>
        <v>Lahn I</v>
      </c>
      <c r="D19" s="84"/>
      <c r="E19" s="85"/>
      <c r="F19" s="70">
        <f t="shared" si="0"/>
        <v>0</v>
      </c>
      <c r="G19" s="71">
        <f t="shared" si="1"/>
        <v>0</v>
      </c>
      <c r="H19" s="71">
        <f t="shared" si="2"/>
        <v>0</v>
      </c>
      <c r="I19" s="71">
        <f t="shared" si="3"/>
        <v>0</v>
      </c>
      <c r="J19" s="71">
        <f t="shared" si="4"/>
        <v>0</v>
      </c>
      <c r="K19" s="71">
        <f t="shared" si="5"/>
        <v>0</v>
      </c>
      <c r="L19" s="71">
        <f t="shared" si="6"/>
        <v>1</v>
      </c>
      <c r="M19" s="71">
        <f t="shared" si="7"/>
        <v>0</v>
      </c>
      <c r="N19" s="71">
        <f t="shared" si="8"/>
        <v>0</v>
      </c>
      <c r="O19" s="71">
        <f t="shared" si="9"/>
        <v>0</v>
      </c>
      <c r="P19" s="71">
        <f t="shared" si="10"/>
        <v>0</v>
      </c>
      <c r="Q19" s="71">
        <f t="shared" si="11"/>
        <v>0</v>
      </c>
      <c r="R19" s="71">
        <f t="shared" si="12"/>
        <v>0</v>
      </c>
      <c r="S19" s="71"/>
      <c r="T19" s="71"/>
      <c r="U19" s="87"/>
      <c r="V19" s="87"/>
      <c r="W19" s="87"/>
      <c r="X19" s="92">
        <f t="shared" si="13"/>
        <v>0</v>
      </c>
      <c r="Y19" s="72">
        <f t="shared" si="14"/>
        <v>1</v>
      </c>
      <c r="Z19" s="72">
        <f t="shared" si="15"/>
        <v>0</v>
      </c>
      <c r="AA19" s="73" t="str">
        <f t="shared" si="16"/>
        <v/>
      </c>
    </row>
    <row r="20" spans="1:27" ht="12.9" customHeight="1" x14ac:dyDescent="0.3">
      <c r="A20" s="115">
        <v>11</v>
      </c>
      <c r="B20" s="68" t="str">
        <f>'Wettkampf 1'!B20</f>
        <v>Bröker Karin</v>
      </c>
      <c r="C20" s="68" t="str">
        <f>'Wettkampf 1'!C20</f>
        <v>Lahn I</v>
      </c>
      <c r="D20" s="84"/>
      <c r="E20" s="85" t="s">
        <v>39</v>
      </c>
      <c r="F20" s="70" t="str">
        <f t="shared" si="0"/>
        <v>0</v>
      </c>
      <c r="G20" s="71">
        <f t="shared" si="1"/>
        <v>0</v>
      </c>
      <c r="H20" s="71">
        <f t="shared" si="2"/>
        <v>0</v>
      </c>
      <c r="I20" s="71">
        <f t="shared" si="3"/>
        <v>0</v>
      </c>
      <c r="J20" s="71">
        <f t="shared" si="4"/>
        <v>0</v>
      </c>
      <c r="K20" s="71" t="str">
        <f t="shared" si="5"/>
        <v>0</v>
      </c>
      <c r="L20" s="71">
        <f t="shared" si="6"/>
        <v>0</v>
      </c>
      <c r="M20" s="71">
        <f t="shared" si="7"/>
        <v>0</v>
      </c>
      <c r="N20" s="71">
        <f t="shared" si="8"/>
        <v>0</v>
      </c>
      <c r="O20" s="71">
        <f t="shared" si="9"/>
        <v>0</v>
      </c>
      <c r="P20" s="71">
        <f t="shared" si="10"/>
        <v>0</v>
      </c>
      <c r="Q20" s="71">
        <f t="shared" si="11"/>
        <v>0</v>
      </c>
      <c r="R20" s="71">
        <f t="shared" si="12"/>
        <v>0</v>
      </c>
      <c r="S20" s="71"/>
      <c r="T20" s="71"/>
      <c r="U20" s="87"/>
      <c r="V20" s="87"/>
      <c r="W20" s="87"/>
      <c r="X20" s="92">
        <f t="shared" si="13"/>
        <v>0</v>
      </c>
      <c r="Y20" s="72">
        <f t="shared" si="14"/>
        <v>1</v>
      </c>
      <c r="Z20" s="72">
        <f t="shared" si="15"/>
        <v>0</v>
      </c>
      <c r="AA20" s="73" t="str">
        <f t="shared" si="16"/>
        <v/>
      </c>
    </row>
    <row r="21" spans="1:27" ht="12.9" customHeight="1" x14ac:dyDescent="0.3">
      <c r="A21" s="115">
        <v>12</v>
      </c>
      <c r="B21" s="68" t="str">
        <f>'Wettkampf 1'!B21</f>
        <v>Thyen Kerstin</v>
      </c>
      <c r="C21" s="68" t="str">
        <f>'Wettkampf 1'!C21</f>
        <v>Lahn I</v>
      </c>
      <c r="D21" s="84"/>
      <c r="E21" s="85" t="s">
        <v>39</v>
      </c>
      <c r="F21" s="70" t="str">
        <f t="shared" si="0"/>
        <v>0</v>
      </c>
      <c r="G21" s="71">
        <f t="shared" si="1"/>
        <v>0</v>
      </c>
      <c r="H21" s="71">
        <f t="shared" si="2"/>
        <v>0</v>
      </c>
      <c r="I21" s="71">
        <f t="shared" si="3"/>
        <v>0</v>
      </c>
      <c r="J21" s="71">
        <f t="shared" si="4"/>
        <v>0</v>
      </c>
      <c r="K21" s="71" t="str">
        <f t="shared" si="5"/>
        <v>0</v>
      </c>
      <c r="L21" s="71">
        <f t="shared" si="6"/>
        <v>0</v>
      </c>
      <c r="M21" s="71">
        <f t="shared" si="7"/>
        <v>0</v>
      </c>
      <c r="N21" s="71">
        <f t="shared" si="8"/>
        <v>0</v>
      </c>
      <c r="O21" s="71">
        <f t="shared" si="9"/>
        <v>0</v>
      </c>
      <c r="P21" s="71">
        <f t="shared" si="10"/>
        <v>0</v>
      </c>
      <c r="Q21" s="71">
        <f t="shared" si="11"/>
        <v>0</v>
      </c>
      <c r="R21" s="71">
        <f t="shared" si="12"/>
        <v>0</v>
      </c>
      <c r="S21" s="71"/>
      <c r="T21" s="71"/>
      <c r="U21" s="87"/>
      <c r="V21" s="87"/>
      <c r="W21" s="87"/>
      <c r="X21" s="92">
        <f t="shared" si="13"/>
        <v>0</v>
      </c>
      <c r="Y21" s="72">
        <f t="shared" si="14"/>
        <v>1</v>
      </c>
      <c r="Z21" s="72">
        <f t="shared" si="15"/>
        <v>0</v>
      </c>
      <c r="AA21" s="73" t="str">
        <f t="shared" si="16"/>
        <v/>
      </c>
    </row>
    <row r="22" spans="1:27" ht="12.9" customHeight="1" x14ac:dyDescent="0.3">
      <c r="A22" s="115">
        <v>13</v>
      </c>
      <c r="B22" s="68" t="str">
        <f>'Wettkampf 1'!B22</f>
        <v>Rehorst Marita</v>
      </c>
      <c r="C22" s="68" t="str">
        <f>'Wettkampf 1'!C22</f>
        <v>Werlte II</v>
      </c>
      <c r="D22" s="84"/>
      <c r="E22" s="85"/>
      <c r="F22" s="70">
        <f t="shared" si="0"/>
        <v>0</v>
      </c>
      <c r="G22" s="71">
        <f t="shared" si="1"/>
        <v>0</v>
      </c>
      <c r="H22" s="71">
        <f t="shared" si="2"/>
        <v>0</v>
      </c>
      <c r="I22" s="71">
        <f t="shared" si="3"/>
        <v>0</v>
      </c>
      <c r="J22" s="71">
        <f t="shared" si="4"/>
        <v>0</v>
      </c>
      <c r="K22" s="71">
        <f t="shared" si="5"/>
        <v>0</v>
      </c>
      <c r="L22" s="71">
        <f t="shared" si="6"/>
        <v>0</v>
      </c>
      <c r="M22" s="71">
        <f t="shared" si="7"/>
        <v>0</v>
      </c>
      <c r="N22" s="71">
        <f t="shared" si="8"/>
        <v>1</v>
      </c>
      <c r="O22" s="71">
        <f t="shared" si="9"/>
        <v>0</v>
      </c>
      <c r="P22" s="71">
        <f t="shared" si="10"/>
        <v>0</v>
      </c>
      <c r="Q22" s="71">
        <f t="shared" si="11"/>
        <v>0</v>
      </c>
      <c r="R22" s="71">
        <f t="shared" si="12"/>
        <v>0</v>
      </c>
      <c r="S22" s="71"/>
      <c r="T22" s="71"/>
      <c r="U22" s="87"/>
      <c r="V22" s="87"/>
      <c r="W22" s="87"/>
      <c r="X22" s="92">
        <f t="shared" si="13"/>
        <v>0</v>
      </c>
      <c r="Y22" s="72">
        <f t="shared" si="14"/>
        <v>1</v>
      </c>
      <c r="Z22" s="72">
        <f t="shared" si="15"/>
        <v>0</v>
      </c>
      <c r="AA22" s="73" t="str">
        <f t="shared" si="16"/>
        <v/>
      </c>
    </row>
    <row r="23" spans="1:27" ht="12.9" customHeight="1" x14ac:dyDescent="0.3">
      <c r="A23" s="115">
        <v>14</v>
      </c>
      <c r="B23" s="68" t="str">
        <f>'Wettkampf 1'!B23</f>
        <v>Deitermann Erika</v>
      </c>
      <c r="C23" s="68" t="str">
        <f>'Wettkampf 1'!C23</f>
        <v>Werlte II</v>
      </c>
      <c r="D23" s="84"/>
      <c r="E23" s="85"/>
      <c r="F23" s="70">
        <f t="shared" si="0"/>
        <v>0</v>
      </c>
      <c r="G23" s="71">
        <f t="shared" si="1"/>
        <v>0</v>
      </c>
      <c r="H23" s="71">
        <f t="shared" si="2"/>
        <v>0</v>
      </c>
      <c r="I23" s="71">
        <f t="shared" si="3"/>
        <v>0</v>
      </c>
      <c r="J23" s="71">
        <f t="shared" si="4"/>
        <v>0</v>
      </c>
      <c r="K23" s="71">
        <f t="shared" si="5"/>
        <v>0</v>
      </c>
      <c r="L23" s="71">
        <f t="shared" si="6"/>
        <v>0</v>
      </c>
      <c r="M23" s="71">
        <f t="shared" si="7"/>
        <v>0</v>
      </c>
      <c r="N23" s="71">
        <f t="shared" si="8"/>
        <v>1</v>
      </c>
      <c r="O23" s="71">
        <f t="shared" si="9"/>
        <v>0</v>
      </c>
      <c r="P23" s="71">
        <f t="shared" si="10"/>
        <v>0</v>
      </c>
      <c r="Q23" s="71">
        <f t="shared" si="11"/>
        <v>0</v>
      </c>
      <c r="R23" s="71">
        <f t="shared" si="12"/>
        <v>0</v>
      </c>
      <c r="S23" s="71"/>
      <c r="T23" s="71"/>
      <c r="U23" s="87"/>
      <c r="V23" s="87"/>
      <c r="W23" s="87"/>
      <c r="X23" s="92">
        <f t="shared" si="13"/>
        <v>0</v>
      </c>
      <c r="Y23" s="72">
        <f t="shared" si="14"/>
        <v>1</v>
      </c>
      <c r="Z23" s="72">
        <f t="shared" si="15"/>
        <v>0</v>
      </c>
      <c r="AA23" s="73" t="str">
        <f t="shared" si="16"/>
        <v/>
      </c>
    </row>
    <row r="24" spans="1:27" ht="12.9" customHeight="1" x14ac:dyDescent="0.3">
      <c r="A24" s="115">
        <v>15</v>
      </c>
      <c r="B24" s="68" t="str">
        <f>'Wettkampf 1'!B24</f>
        <v>Kensinger Elvira</v>
      </c>
      <c r="C24" s="68" t="str">
        <f>'Wettkampf 1'!C24</f>
        <v>Werlte II</v>
      </c>
      <c r="D24" s="84"/>
      <c r="E24" s="85"/>
      <c r="F24" s="70">
        <f t="shared" si="0"/>
        <v>0</v>
      </c>
      <c r="G24" s="71">
        <f t="shared" si="1"/>
        <v>0</v>
      </c>
      <c r="H24" s="71">
        <f t="shared" si="2"/>
        <v>0</v>
      </c>
      <c r="I24" s="71">
        <f t="shared" si="3"/>
        <v>0</v>
      </c>
      <c r="J24" s="71">
        <f t="shared" si="4"/>
        <v>0</v>
      </c>
      <c r="K24" s="71">
        <f t="shared" si="5"/>
        <v>0</v>
      </c>
      <c r="L24" s="71">
        <f t="shared" si="6"/>
        <v>0</v>
      </c>
      <c r="M24" s="71">
        <f t="shared" si="7"/>
        <v>0</v>
      </c>
      <c r="N24" s="71">
        <f t="shared" si="8"/>
        <v>1</v>
      </c>
      <c r="O24" s="71">
        <f t="shared" si="9"/>
        <v>0</v>
      </c>
      <c r="P24" s="71">
        <f t="shared" si="10"/>
        <v>0</v>
      </c>
      <c r="Q24" s="71">
        <f t="shared" si="11"/>
        <v>0</v>
      </c>
      <c r="R24" s="71">
        <f t="shared" si="12"/>
        <v>0</v>
      </c>
      <c r="S24" s="71"/>
      <c r="T24" s="71"/>
      <c r="U24" s="87"/>
      <c r="V24" s="87"/>
      <c r="W24" s="87"/>
      <c r="X24" s="92">
        <f t="shared" si="13"/>
        <v>0</v>
      </c>
      <c r="Y24" s="72">
        <f t="shared" si="14"/>
        <v>1</v>
      </c>
      <c r="Z24" s="72">
        <f t="shared" si="15"/>
        <v>0</v>
      </c>
      <c r="AA24" s="73" t="str">
        <f t="shared" si="16"/>
        <v/>
      </c>
    </row>
    <row r="25" spans="1:27" ht="12.9" customHeight="1" x14ac:dyDescent="0.3">
      <c r="A25" s="115">
        <v>16</v>
      </c>
      <c r="B25" s="68" t="str">
        <f>'Wettkampf 1'!B25</f>
        <v>Freitag Silvia</v>
      </c>
      <c r="C25" s="68" t="str">
        <f>'Wettkampf 1'!C25</f>
        <v>Werlte II</v>
      </c>
      <c r="D25" s="84"/>
      <c r="E25" s="85"/>
      <c r="F25" s="70">
        <f t="shared" si="0"/>
        <v>0</v>
      </c>
      <c r="G25" s="71">
        <f t="shared" si="1"/>
        <v>0</v>
      </c>
      <c r="H25" s="71">
        <f t="shared" si="2"/>
        <v>0</v>
      </c>
      <c r="I25" s="71">
        <f t="shared" si="3"/>
        <v>0</v>
      </c>
      <c r="J25" s="71">
        <f t="shared" si="4"/>
        <v>0</v>
      </c>
      <c r="K25" s="71">
        <f t="shared" si="5"/>
        <v>0</v>
      </c>
      <c r="L25" s="71">
        <f t="shared" si="6"/>
        <v>0</v>
      </c>
      <c r="M25" s="71">
        <f t="shared" si="7"/>
        <v>0</v>
      </c>
      <c r="N25" s="71">
        <f t="shared" si="8"/>
        <v>1</v>
      </c>
      <c r="O25" s="71">
        <f t="shared" si="9"/>
        <v>0</v>
      </c>
      <c r="P25" s="71">
        <f t="shared" si="10"/>
        <v>0</v>
      </c>
      <c r="Q25" s="71">
        <f t="shared" si="11"/>
        <v>0</v>
      </c>
      <c r="R25" s="71">
        <f t="shared" si="12"/>
        <v>0</v>
      </c>
      <c r="S25" s="71"/>
      <c r="T25" s="71"/>
      <c r="U25" s="87"/>
      <c r="V25" s="87"/>
      <c r="W25" s="87"/>
      <c r="X25" s="92">
        <f t="shared" si="13"/>
        <v>0</v>
      </c>
      <c r="Y25" s="72">
        <f t="shared" si="14"/>
        <v>1</v>
      </c>
      <c r="Z25" s="72">
        <f t="shared" si="15"/>
        <v>0</v>
      </c>
      <c r="AA25" s="73" t="str">
        <f t="shared" si="16"/>
        <v/>
      </c>
    </row>
    <row r="26" spans="1:27" ht="12.9" customHeight="1" x14ac:dyDescent="0.3">
      <c r="A26" s="115">
        <v>17</v>
      </c>
      <c r="B26" s="68" t="str">
        <f>'Wettkampf 1'!B26</f>
        <v>Büter Maria</v>
      </c>
      <c r="C26" s="68" t="str">
        <f>'Wettkampf 1'!C26</f>
        <v>Werlte II</v>
      </c>
      <c r="D26" s="84"/>
      <c r="E26" s="85" t="s">
        <v>39</v>
      </c>
      <c r="F26" s="70" t="str">
        <f t="shared" si="0"/>
        <v>0</v>
      </c>
      <c r="G26" s="71">
        <f t="shared" si="1"/>
        <v>0</v>
      </c>
      <c r="H26" s="71">
        <f t="shared" si="2"/>
        <v>0</v>
      </c>
      <c r="I26" s="71">
        <f t="shared" si="3"/>
        <v>0</v>
      </c>
      <c r="J26" s="71">
        <f t="shared" si="4"/>
        <v>0</v>
      </c>
      <c r="K26" s="71">
        <f t="shared" si="5"/>
        <v>0</v>
      </c>
      <c r="L26" s="71">
        <f t="shared" si="6"/>
        <v>0</v>
      </c>
      <c r="M26" s="71" t="str">
        <f t="shared" si="7"/>
        <v>0</v>
      </c>
      <c r="N26" s="71">
        <f t="shared" si="8"/>
        <v>0</v>
      </c>
      <c r="O26" s="71">
        <f t="shared" si="9"/>
        <v>0</v>
      </c>
      <c r="P26" s="71">
        <f t="shared" si="10"/>
        <v>0</v>
      </c>
      <c r="Q26" s="71">
        <f t="shared" si="11"/>
        <v>0</v>
      </c>
      <c r="R26" s="71">
        <f t="shared" si="12"/>
        <v>0</v>
      </c>
      <c r="S26" s="71"/>
      <c r="T26" s="71"/>
      <c r="U26" s="87"/>
      <c r="V26" s="87"/>
      <c r="W26" s="87"/>
      <c r="X26" s="92">
        <f t="shared" si="13"/>
        <v>0</v>
      </c>
      <c r="Y26" s="72">
        <f t="shared" si="14"/>
        <v>1</v>
      </c>
      <c r="Z26" s="72">
        <f t="shared" si="15"/>
        <v>0</v>
      </c>
      <c r="AA26" s="73" t="str">
        <f t="shared" si="16"/>
        <v/>
      </c>
    </row>
    <row r="27" spans="1:27" ht="12.9" customHeight="1" x14ac:dyDescent="0.3">
      <c r="A27" s="115">
        <v>18</v>
      </c>
      <c r="B27" s="68" t="str">
        <f>'Wettkampf 1'!B27</f>
        <v>Grote Annelen</v>
      </c>
      <c r="C27" s="68" t="str">
        <f>'Wettkampf 1'!C27</f>
        <v>Neubörger I</v>
      </c>
      <c r="D27" s="84"/>
      <c r="E27" s="85" t="s">
        <v>39</v>
      </c>
      <c r="F27" s="70" t="str">
        <f t="shared" si="0"/>
        <v>0</v>
      </c>
      <c r="G27" s="71">
        <f t="shared" si="1"/>
        <v>0</v>
      </c>
      <c r="H27" s="71">
        <f t="shared" si="2"/>
        <v>0</v>
      </c>
      <c r="I27" s="71">
        <f t="shared" si="3"/>
        <v>0</v>
      </c>
      <c r="J27" s="71">
        <f t="shared" si="4"/>
        <v>0</v>
      </c>
      <c r="K27" s="71">
        <f t="shared" si="5"/>
        <v>0</v>
      </c>
      <c r="L27" s="71">
        <f t="shared" si="6"/>
        <v>0</v>
      </c>
      <c r="M27" s="71">
        <f t="shared" si="7"/>
        <v>0</v>
      </c>
      <c r="N27" s="71">
        <f t="shared" si="8"/>
        <v>0</v>
      </c>
      <c r="O27" s="71" t="str">
        <f t="shared" si="9"/>
        <v>0</v>
      </c>
      <c r="P27" s="71">
        <f t="shared" si="10"/>
        <v>0</v>
      </c>
      <c r="Q27" s="71">
        <f t="shared" si="11"/>
        <v>0</v>
      </c>
      <c r="R27" s="71">
        <f t="shared" si="12"/>
        <v>0</v>
      </c>
      <c r="S27" s="71"/>
      <c r="T27" s="71"/>
      <c r="U27" s="87"/>
      <c r="V27" s="87"/>
      <c r="W27" s="87"/>
      <c r="X27" s="92">
        <f t="shared" si="13"/>
        <v>0</v>
      </c>
      <c r="Y27" s="72">
        <f t="shared" si="14"/>
        <v>1</v>
      </c>
      <c r="Z27" s="72">
        <f t="shared" si="15"/>
        <v>0</v>
      </c>
      <c r="AA27" s="73" t="str">
        <f t="shared" si="16"/>
        <v/>
      </c>
    </row>
    <row r="28" spans="1:27" ht="12.9" customHeight="1" x14ac:dyDescent="0.3">
      <c r="A28" s="115">
        <v>19</v>
      </c>
      <c r="B28" s="68" t="str">
        <f>'Wettkampf 1'!B28</f>
        <v>Runde Heike</v>
      </c>
      <c r="C28" s="68" t="str">
        <f>'Wettkampf 1'!C28</f>
        <v>Neubörger I</v>
      </c>
      <c r="D28" s="84"/>
      <c r="E28" s="85"/>
      <c r="F28" s="70">
        <f t="shared" si="0"/>
        <v>0</v>
      </c>
      <c r="G28" s="71">
        <f t="shared" si="1"/>
        <v>0</v>
      </c>
      <c r="H28" s="71">
        <f t="shared" si="2"/>
        <v>0</v>
      </c>
      <c r="I28" s="71">
        <f t="shared" si="3"/>
        <v>0</v>
      </c>
      <c r="J28" s="71">
        <f t="shared" si="4"/>
        <v>0</v>
      </c>
      <c r="K28" s="71">
        <f t="shared" si="5"/>
        <v>0</v>
      </c>
      <c r="L28" s="71">
        <f t="shared" si="6"/>
        <v>0</v>
      </c>
      <c r="M28" s="71">
        <f t="shared" si="7"/>
        <v>0</v>
      </c>
      <c r="N28" s="71">
        <f t="shared" si="8"/>
        <v>0</v>
      </c>
      <c r="O28" s="71">
        <f t="shared" si="9"/>
        <v>0</v>
      </c>
      <c r="P28" s="71">
        <f t="shared" si="10"/>
        <v>1</v>
      </c>
      <c r="Q28" s="71">
        <f t="shared" si="11"/>
        <v>0</v>
      </c>
      <c r="R28" s="71">
        <f t="shared" si="12"/>
        <v>0</v>
      </c>
      <c r="S28" s="71"/>
      <c r="T28" s="71"/>
      <c r="U28" s="87"/>
      <c r="V28" s="87"/>
      <c r="W28" s="87"/>
      <c r="X28" s="92">
        <f t="shared" si="13"/>
        <v>0</v>
      </c>
      <c r="Y28" s="72">
        <f t="shared" si="14"/>
        <v>1</v>
      </c>
      <c r="Z28" s="72">
        <f t="shared" si="15"/>
        <v>0</v>
      </c>
      <c r="AA28" s="73" t="str">
        <f t="shared" si="16"/>
        <v/>
      </c>
    </row>
    <row r="29" spans="1:27" ht="12.9" customHeight="1" x14ac:dyDescent="0.3">
      <c r="A29" s="115">
        <v>20</v>
      </c>
      <c r="B29" s="68" t="str">
        <f>'Wettkampf 1'!B29</f>
        <v>Jansen Angelika</v>
      </c>
      <c r="C29" s="68" t="str">
        <f>'Wettkampf 1'!C29</f>
        <v>Neubörger I</v>
      </c>
      <c r="D29" s="84"/>
      <c r="E29" s="85"/>
      <c r="F29" s="70">
        <f t="shared" si="0"/>
        <v>0</v>
      </c>
      <c r="G29" s="71">
        <f t="shared" si="1"/>
        <v>0</v>
      </c>
      <c r="H29" s="71">
        <f t="shared" si="2"/>
        <v>0</v>
      </c>
      <c r="I29" s="71">
        <f t="shared" si="3"/>
        <v>0</v>
      </c>
      <c r="J29" s="71">
        <f t="shared" si="4"/>
        <v>0</v>
      </c>
      <c r="K29" s="71">
        <f t="shared" si="5"/>
        <v>0</v>
      </c>
      <c r="L29" s="71">
        <f t="shared" si="6"/>
        <v>0</v>
      </c>
      <c r="M29" s="71">
        <f t="shared" si="7"/>
        <v>0</v>
      </c>
      <c r="N29" s="71">
        <f t="shared" si="8"/>
        <v>0</v>
      </c>
      <c r="O29" s="71">
        <f t="shared" si="9"/>
        <v>0</v>
      </c>
      <c r="P29" s="71">
        <f t="shared" si="10"/>
        <v>1</v>
      </c>
      <c r="Q29" s="71">
        <f t="shared" si="11"/>
        <v>0</v>
      </c>
      <c r="R29" s="71">
        <f t="shared" si="12"/>
        <v>0</v>
      </c>
      <c r="S29" s="71"/>
      <c r="T29" s="71"/>
      <c r="U29" s="87"/>
      <c r="V29" s="87"/>
      <c r="W29" s="87"/>
      <c r="X29" s="92">
        <f t="shared" si="13"/>
        <v>0</v>
      </c>
      <c r="Y29" s="72">
        <f t="shared" si="14"/>
        <v>1</v>
      </c>
      <c r="Z29" s="72">
        <f t="shared" si="15"/>
        <v>0</v>
      </c>
      <c r="AA29" s="73" t="str">
        <f t="shared" si="16"/>
        <v/>
      </c>
    </row>
    <row r="30" spans="1:27" ht="12.9" customHeight="1" x14ac:dyDescent="0.3">
      <c r="A30" s="115">
        <v>21</v>
      </c>
      <c r="B30" s="68" t="str">
        <f>'Wettkampf 1'!B30</f>
        <v>Breer Marlene</v>
      </c>
      <c r="C30" s="68" t="str">
        <f>'Wettkampf 1'!C30</f>
        <v>Neubörger I</v>
      </c>
      <c r="D30" s="84"/>
      <c r="E30" s="85"/>
      <c r="F30" s="70">
        <f t="shared" si="0"/>
        <v>0</v>
      </c>
      <c r="G30" s="71">
        <f t="shared" si="1"/>
        <v>0</v>
      </c>
      <c r="H30" s="71">
        <f t="shared" si="2"/>
        <v>0</v>
      </c>
      <c r="I30" s="71">
        <f t="shared" si="3"/>
        <v>0</v>
      </c>
      <c r="J30" s="71">
        <f t="shared" si="4"/>
        <v>0</v>
      </c>
      <c r="K30" s="71">
        <f t="shared" si="5"/>
        <v>0</v>
      </c>
      <c r="L30" s="71">
        <f t="shared" si="6"/>
        <v>0</v>
      </c>
      <c r="M30" s="71">
        <f t="shared" si="7"/>
        <v>0</v>
      </c>
      <c r="N30" s="71">
        <f t="shared" si="8"/>
        <v>0</v>
      </c>
      <c r="O30" s="71">
        <f t="shared" si="9"/>
        <v>0</v>
      </c>
      <c r="P30" s="71">
        <f t="shared" si="10"/>
        <v>1</v>
      </c>
      <c r="Q30" s="71">
        <f t="shared" si="11"/>
        <v>0</v>
      </c>
      <c r="R30" s="71">
        <f t="shared" si="12"/>
        <v>0</v>
      </c>
      <c r="S30" s="71"/>
      <c r="T30" s="71"/>
      <c r="U30" s="87"/>
      <c r="V30" s="87"/>
      <c r="W30" s="87"/>
      <c r="X30" s="92">
        <f t="shared" si="13"/>
        <v>0</v>
      </c>
      <c r="Y30" s="72">
        <f t="shared" si="14"/>
        <v>1</v>
      </c>
      <c r="Z30" s="72">
        <f t="shared" si="15"/>
        <v>0</v>
      </c>
      <c r="AA30" s="73" t="str">
        <f t="shared" si="16"/>
        <v/>
      </c>
    </row>
    <row r="31" spans="1:27" ht="12.9" customHeight="1" x14ac:dyDescent="0.3">
      <c r="A31" s="115">
        <v>22</v>
      </c>
      <c r="B31" s="68" t="str">
        <f>'Wettkampf 1'!B31</f>
        <v>Pranger Michaela</v>
      </c>
      <c r="C31" s="68" t="str">
        <f>'Wettkampf 1'!C31</f>
        <v>Sögel IV</v>
      </c>
      <c r="D31" s="84"/>
      <c r="E31" s="85"/>
      <c r="F31" s="70">
        <f t="shared" si="0"/>
        <v>0</v>
      </c>
      <c r="G31" s="71">
        <f t="shared" si="1"/>
        <v>0</v>
      </c>
      <c r="H31" s="71">
        <f t="shared" si="2"/>
        <v>0</v>
      </c>
      <c r="I31" s="71">
        <f t="shared" si="3"/>
        <v>0</v>
      </c>
      <c r="J31" s="71">
        <f t="shared" si="4"/>
        <v>0</v>
      </c>
      <c r="K31" s="71">
        <f t="shared" si="5"/>
        <v>0</v>
      </c>
      <c r="L31" s="71">
        <f t="shared" si="6"/>
        <v>0</v>
      </c>
      <c r="M31" s="71">
        <f t="shared" si="7"/>
        <v>0</v>
      </c>
      <c r="N31" s="71">
        <f t="shared" si="8"/>
        <v>0</v>
      </c>
      <c r="O31" s="71">
        <f t="shared" si="9"/>
        <v>0</v>
      </c>
      <c r="P31" s="71">
        <f t="shared" si="10"/>
        <v>0</v>
      </c>
      <c r="Q31" s="71">
        <f t="shared" si="11"/>
        <v>0</v>
      </c>
      <c r="R31" s="71">
        <f t="shared" si="12"/>
        <v>1</v>
      </c>
      <c r="S31" s="71"/>
      <c r="T31" s="71"/>
      <c r="U31" s="87"/>
      <c r="V31" s="87"/>
      <c r="W31" s="87"/>
      <c r="X31" s="92">
        <f t="shared" si="13"/>
        <v>0</v>
      </c>
      <c r="Y31" s="72">
        <f t="shared" si="14"/>
        <v>1</v>
      </c>
      <c r="Z31" s="72">
        <f t="shared" si="15"/>
        <v>0</v>
      </c>
      <c r="AA31" s="73" t="str">
        <f t="shared" si="16"/>
        <v/>
      </c>
    </row>
    <row r="32" spans="1:27" ht="12.9" customHeight="1" x14ac:dyDescent="0.3">
      <c r="A32" s="115">
        <v>23</v>
      </c>
      <c r="B32" s="68" t="str">
        <f>'Wettkampf 1'!B32</f>
        <v>Möhlenkamp Doris</v>
      </c>
      <c r="C32" s="68" t="str">
        <f>'Wettkampf 1'!C32</f>
        <v>Sögel IV</v>
      </c>
      <c r="D32" s="84"/>
      <c r="E32" s="85" t="s">
        <v>39</v>
      </c>
      <c r="F32" s="70" t="str">
        <f t="shared" si="0"/>
        <v>0</v>
      </c>
      <c r="G32" s="71">
        <f t="shared" si="1"/>
        <v>0</v>
      </c>
      <c r="H32" s="71">
        <f t="shared" si="2"/>
        <v>0</v>
      </c>
      <c r="I32" s="71">
        <f t="shared" si="3"/>
        <v>0</v>
      </c>
      <c r="J32" s="71">
        <f t="shared" si="4"/>
        <v>0</v>
      </c>
      <c r="K32" s="71">
        <f t="shared" si="5"/>
        <v>0</v>
      </c>
      <c r="L32" s="71">
        <f t="shared" si="6"/>
        <v>0</v>
      </c>
      <c r="M32" s="71">
        <f t="shared" si="7"/>
        <v>0</v>
      </c>
      <c r="N32" s="71">
        <f t="shared" si="8"/>
        <v>0</v>
      </c>
      <c r="O32" s="71">
        <f t="shared" si="9"/>
        <v>0</v>
      </c>
      <c r="P32" s="71">
        <f t="shared" si="10"/>
        <v>0</v>
      </c>
      <c r="Q32" s="71" t="str">
        <f t="shared" si="11"/>
        <v>0</v>
      </c>
      <c r="R32" s="71">
        <f t="shared" si="12"/>
        <v>0</v>
      </c>
      <c r="S32" s="71"/>
      <c r="T32" s="71"/>
      <c r="U32" s="87"/>
      <c r="V32" s="87"/>
      <c r="W32" s="87"/>
      <c r="X32" s="92">
        <f t="shared" si="13"/>
        <v>0</v>
      </c>
      <c r="Y32" s="72">
        <f t="shared" si="14"/>
        <v>1</v>
      </c>
      <c r="Z32" s="72">
        <f t="shared" si="15"/>
        <v>0</v>
      </c>
      <c r="AA32" s="73" t="str">
        <f t="shared" si="16"/>
        <v/>
      </c>
    </row>
    <row r="33" spans="1:27" ht="12.9" customHeight="1" x14ac:dyDescent="0.3">
      <c r="A33" s="115">
        <v>24</v>
      </c>
      <c r="B33" s="68" t="str">
        <f>'Wettkampf 1'!B33</f>
        <v>Trempeck Olga</v>
      </c>
      <c r="C33" s="68" t="str">
        <f>'Wettkampf 1'!C33</f>
        <v>Sögel IV</v>
      </c>
      <c r="D33" s="84"/>
      <c r="E33" s="85" t="s">
        <v>39</v>
      </c>
      <c r="F33" s="70" t="str">
        <f t="shared" si="0"/>
        <v>0</v>
      </c>
      <c r="G33" s="71">
        <f t="shared" si="1"/>
        <v>0</v>
      </c>
      <c r="H33" s="71">
        <f t="shared" si="2"/>
        <v>0</v>
      </c>
      <c r="I33" s="71">
        <f t="shared" si="3"/>
        <v>0</v>
      </c>
      <c r="J33" s="71">
        <f t="shared" si="4"/>
        <v>0</v>
      </c>
      <c r="K33" s="71">
        <f t="shared" si="5"/>
        <v>0</v>
      </c>
      <c r="L33" s="71">
        <f t="shared" si="6"/>
        <v>0</v>
      </c>
      <c r="M33" s="71">
        <f t="shared" si="7"/>
        <v>0</v>
      </c>
      <c r="N33" s="71">
        <f t="shared" si="8"/>
        <v>0</v>
      </c>
      <c r="O33" s="71">
        <f t="shared" si="9"/>
        <v>0</v>
      </c>
      <c r="P33" s="71">
        <f t="shared" si="10"/>
        <v>0</v>
      </c>
      <c r="Q33" s="71" t="str">
        <f t="shared" si="11"/>
        <v>0</v>
      </c>
      <c r="R33" s="71">
        <f t="shared" si="12"/>
        <v>0</v>
      </c>
      <c r="S33" s="71"/>
      <c r="T33" s="71"/>
      <c r="U33" s="87"/>
      <c r="V33" s="87"/>
      <c r="W33" s="87"/>
      <c r="X33" s="92">
        <f t="shared" si="13"/>
        <v>0</v>
      </c>
      <c r="Y33" s="72">
        <f t="shared" si="14"/>
        <v>1</v>
      </c>
      <c r="Z33" s="72">
        <f t="shared" si="15"/>
        <v>0</v>
      </c>
      <c r="AA33" s="73" t="str">
        <f t="shared" si="16"/>
        <v/>
      </c>
    </row>
    <row r="34" spans="1:27" ht="12.9" customHeight="1" x14ac:dyDescent="0.3">
      <c r="A34" s="115">
        <v>25</v>
      </c>
      <c r="B34" s="68" t="str">
        <f>'Wettkampf 1'!B34</f>
        <v>Pranger Anne</v>
      </c>
      <c r="C34" s="68" t="str">
        <f>'Wettkampf 1'!C34</f>
        <v>Sögel IV</v>
      </c>
      <c r="D34" s="84"/>
      <c r="E34" s="85"/>
      <c r="F34" s="70">
        <f t="shared" si="0"/>
        <v>0</v>
      </c>
      <c r="G34" s="71">
        <f t="shared" si="1"/>
        <v>0</v>
      </c>
      <c r="H34" s="71">
        <f t="shared" si="2"/>
        <v>0</v>
      </c>
      <c r="I34" s="71">
        <f t="shared" si="3"/>
        <v>0</v>
      </c>
      <c r="J34" s="71">
        <f t="shared" si="4"/>
        <v>0</v>
      </c>
      <c r="K34" s="71">
        <f t="shared" si="5"/>
        <v>0</v>
      </c>
      <c r="L34" s="71">
        <f t="shared" si="6"/>
        <v>0</v>
      </c>
      <c r="M34" s="71">
        <f t="shared" si="7"/>
        <v>0</v>
      </c>
      <c r="N34" s="71">
        <f t="shared" si="8"/>
        <v>0</v>
      </c>
      <c r="O34" s="71">
        <f t="shared" si="9"/>
        <v>0</v>
      </c>
      <c r="P34" s="71">
        <f t="shared" si="10"/>
        <v>0</v>
      </c>
      <c r="Q34" s="71">
        <f t="shared" si="11"/>
        <v>0</v>
      </c>
      <c r="R34" s="71">
        <f t="shared" si="12"/>
        <v>1</v>
      </c>
      <c r="S34" s="71"/>
      <c r="T34" s="71"/>
      <c r="U34" s="87"/>
      <c r="V34" s="87"/>
      <c r="W34" s="87"/>
      <c r="X34" s="92">
        <f t="shared" si="13"/>
        <v>0</v>
      </c>
      <c r="Y34" s="72">
        <f t="shared" si="14"/>
        <v>1</v>
      </c>
      <c r="Z34" s="72">
        <f t="shared" si="15"/>
        <v>0</v>
      </c>
      <c r="AA34" s="73" t="str">
        <f t="shared" si="16"/>
        <v/>
      </c>
    </row>
    <row r="35" spans="1:27" ht="12.9" customHeight="1" x14ac:dyDescent="0.3">
      <c r="A35" s="115">
        <v>26</v>
      </c>
      <c r="B35" s="68" t="str">
        <f>'Wettkampf 1'!B35</f>
        <v>Wübben Manuela</v>
      </c>
      <c r="C35" s="68" t="str">
        <f>'Wettkampf 1'!C35</f>
        <v>Sögel IV</v>
      </c>
      <c r="D35" s="84"/>
      <c r="E35" s="85"/>
      <c r="F35" s="70">
        <f t="shared" si="0"/>
        <v>0</v>
      </c>
      <c r="G35" s="71">
        <f t="shared" si="1"/>
        <v>0</v>
      </c>
      <c r="H35" s="71">
        <f t="shared" si="2"/>
        <v>0</v>
      </c>
      <c r="I35" s="71">
        <f t="shared" si="3"/>
        <v>0</v>
      </c>
      <c r="J35" s="71">
        <f t="shared" si="4"/>
        <v>0</v>
      </c>
      <c r="K35" s="71">
        <f t="shared" si="5"/>
        <v>0</v>
      </c>
      <c r="L35" s="71">
        <f t="shared" si="6"/>
        <v>0</v>
      </c>
      <c r="M35" s="71">
        <f t="shared" si="7"/>
        <v>0</v>
      </c>
      <c r="N35" s="71">
        <f t="shared" si="8"/>
        <v>0</v>
      </c>
      <c r="O35" s="71">
        <f t="shared" si="9"/>
        <v>0</v>
      </c>
      <c r="P35" s="71">
        <f t="shared" si="10"/>
        <v>0</v>
      </c>
      <c r="Q35" s="71">
        <f t="shared" si="11"/>
        <v>0</v>
      </c>
      <c r="R35" s="71">
        <f t="shared" si="12"/>
        <v>1</v>
      </c>
      <c r="S35" s="71"/>
      <c r="T35" s="71"/>
      <c r="U35" s="87"/>
      <c r="V35" s="87"/>
      <c r="W35" s="87"/>
      <c r="X35" s="92">
        <f t="shared" si="13"/>
        <v>0</v>
      </c>
      <c r="Y35" s="72">
        <f t="shared" si="14"/>
        <v>1</v>
      </c>
      <c r="Z35" s="72">
        <f t="shared" si="15"/>
        <v>0</v>
      </c>
      <c r="AA35" s="73" t="str">
        <f t="shared" si="16"/>
        <v/>
      </c>
    </row>
    <row r="36" spans="1:27" ht="12.9" customHeight="1" x14ac:dyDescent="0.3">
      <c r="A36" s="115">
        <v>27</v>
      </c>
      <c r="B36" s="68" t="str">
        <f>'Wettkampf 1'!B36</f>
        <v>Schütze 27</v>
      </c>
      <c r="C36" s="68" t="str">
        <f>'Wettkampf 1'!C36</f>
        <v>Sögel IV</v>
      </c>
      <c r="D36" s="84"/>
      <c r="E36" s="85"/>
      <c r="F36" s="70">
        <f t="shared" si="0"/>
        <v>0</v>
      </c>
      <c r="G36" s="71">
        <f t="shared" si="1"/>
        <v>0</v>
      </c>
      <c r="H36" s="71">
        <f t="shared" si="2"/>
        <v>0</v>
      </c>
      <c r="I36" s="71">
        <f t="shared" si="3"/>
        <v>0</v>
      </c>
      <c r="J36" s="71">
        <f t="shared" si="4"/>
        <v>0</v>
      </c>
      <c r="K36" s="71">
        <f t="shared" si="5"/>
        <v>0</v>
      </c>
      <c r="L36" s="71">
        <f t="shared" si="6"/>
        <v>0</v>
      </c>
      <c r="M36" s="71">
        <f t="shared" si="7"/>
        <v>0</v>
      </c>
      <c r="N36" s="71">
        <f t="shared" si="8"/>
        <v>0</v>
      </c>
      <c r="O36" s="71">
        <f t="shared" si="9"/>
        <v>0</v>
      </c>
      <c r="P36" s="71">
        <f t="shared" si="10"/>
        <v>0</v>
      </c>
      <c r="Q36" s="71">
        <f t="shared" si="11"/>
        <v>0</v>
      </c>
      <c r="R36" s="71">
        <f t="shared" si="12"/>
        <v>1</v>
      </c>
      <c r="S36" s="71"/>
      <c r="T36" s="71"/>
      <c r="U36" s="87"/>
      <c r="V36" s="87"/>
      <c r="W36" s="87"/>
      <c r="X36" s="92">
        <f t="shared" si="13"/>
        <v>0</v>
      </c>
      <c r="Y36" s="72">
        <f t="shared" si="14"/>
        <v>1</v>
      </c>
      <c r="Z36" s="72">
        <f t="shared" si="15"/>
        <v>0</v>
      </c>
      <c r="AA36" s="73" t="str">
        <f t="shared" si="16"/>
        <v/>
      </c>
    </row>
    <row r="37" spans="1:27" ht="12.9" customHeight="1" x14ac:dyDescent="0.3">
      <c r="A37" s="115">
        <v>28</v>
      </c>
      <c r="B37" s="68" t="str">
        <f>'Wettkampf 1'!B37</f>
        <v>Schütze 28</v>
      </c>
      <c r="C37" s="68" t="str">
        <f>'Wettkampf 1'!C37</f>
        <v>Neubörger I</v>
      </c>
      <c r="D37" s="84"/>
      <c r="E37" s="85"/>
      <c r="F37" s="70">
        <f t="shared" si="0"/>
        <v>0</v>
      </c>
      <c r="G37" s="71">
        <f t="shared" si="1"/>
        <v>0</v>
      </c>
      <c r="H37" s="71">
        <f t="shared" si="2"/>
        <v>0</v>
      </c>
      <c r="I37" s="71">
        <f t="shared" si="3"/>
        <v>0</v>
      </c>
      <c r="J37" s="71">
        <f t="shared" si="4"/>
        <v>0</v>
      </c>
      <c r="K37" s="71">
        <f t="shared" si="5"/>
        <v>0</v>
      </c>
      <c r="L37" s="71">
        <f t="shared" si="6"/>
        <v>0</v>
      </c>
      <c r="M37" s="71">
        <f t="shared" si="7"/>
        <v>0</v>
      </c>
      <c r="N37" s="71">
        <f t="shared" si="8"/>
        <v>0</v>
      </c>
      <c r="O37" s="71">
        <f t="shared" si="9"/>
        <v>0</v>
      </c>
      <c r="P37" s="71">
        <f t="shared" si="10"/>
        <v>1</v>
      </c>
      <c r="Q37" s="71">
        <f t="shared" si="11"/>
        <v>0</v>
      </c>
      <c r="R37" s="71">
        <f t="shared" si="12"/>
        <v>0</v>
      </c>
      <c r="S37" s="71"/>
      <c r="T37" s="71"/>
      <c r="U37" s="87"/>
      <c r="V37" s="87"/>
      <c r="W37" s="87"/>
      <c r="X37" s="92">
        <f t="shared" si="13"/>
        <v>0</v>
      </c>
      <c r="Y37" s="72">
        <f t="shared" si="14"/>
        <v>1</v>
      </c>
      <c r="Z37" s="72">
        <f t="shared" si="15"/>
        <v>0</v>
      </c>
      <c r="AA37" s="73" t="str">
        <f t="shared" si="16"/>
        <v/>
      </c>
    </row>
    <row r="38" spans="1:27" ht="12.9" customHeight="1" x14ac:dyDescent="0.3">
      <c r="A38" s="115">
        <v>29</v>
      </c>
      <c r="B38" s="68" t="str">
        <f>'Wettkampf 1'!B38</f>
        <v>Schütze 29</v>
      </c>
      <c r="C38" s="68" t="str">
        <f>'Wettkampf 1'!C38</f>
        <v>Neubörger I</v>
      </c>
      <c r="D38" s="84"/>
      <c r="E38" s="85" t="s">
        <v>39</v>
      </c>
      <c r="F38" s="70" t="str">
        <f t="shared" si="0"/>
        <v>0</v>
      </c>
      <c r="G38" s="71">
        <f t="shared" si="1"/>
        <v>0</v>
      </c>
      <c r="H38" s="71">
        <f t="shared" si="2"/>
        <v>0</v>
      </c>
      <c r="I38" s="71">
        <f t="shared" si="3"/>
        <v>0</v>
      </c>
      <c r="J38" s="71">
        <f t="shared" si="4"/>
        <v>0</v>
      </c>
      <c r="K38" s="71">
        <f t="shared" si="5"/>
        <v>0</v>
      </c>
      <c r="L38" s="71">
        <f t="shared" si="6"/>
        <v>0</v>
      </c>
      <c r="M38" s="71">
        <f t="shared" si="7"/>
        <v>0</v>
      </c>
      <c r="N38" s="71">
        <f t="shared" si="8"/>
        <v>0</v>
      </c>
      <c r="O38" s="71" t="str">
        <f t="shared" si="9"/>
        <v>0</v>
      </c>
      <c r="P38" s="71">
        <f t="shared" si="10"/>
        <v>0</v>
      </c>
      <c r="Q38" s="71">
        <f t="shared" si="11"/>
        <v>0</v>
      </c>
      <c r="R38" s="71">
        <f t="shared" si="12"/>
        <v>0</v>
      </c>
      <c r="S38" s="71"/>
      <c r="T38" s="71"/>
      <c r="U38" s="87"/>
      <c r="V38" s="87"/>
      <c r="W38" s="87"/>
      <c r="X38" s="92">
        <f t="shared" si="13"/>
        <v>0</v>
      </c>
      <c r="Y38" s="72">
        <f t="shared" si="14"/>
        <v>1</v>
      </c>
      <c r="Z38" s="72">
        <f t="shared" si="15"/>
        <v>0</v>
      </c>
      <c r="AA38" s="73" t="str">
        <f t="shared" si="16"/>
        <v/>
      </c>
    </row>
    <row r="39" spans="1:27" ht="12.9" customHeight="1" x14ac:dyDescent="0.3">
      <c r="A39" s="115">
        <v>30</v>
      </c>
      <c r="B39" s="68" t="str">
        <f>'Wettkampf 1'!B39</f>
        <v>Schütze 30</v>
      </c>
      <c r="C39" s="68" t="str">
        <f>'Wettkampf 1'!C39</f>
        <v>Werlte II</v>
      </c>
      <c r="D39" s="84"/>
      <c r="E39" s="85" t="s">
        <v>39</v>
      </c>
      <c r="F39" s="70" t="str">
        <f t="shared" si="0"/>
        <v>0</v>
      </c>
      <c r="G39" s="71">
        <f t="shared" si="1"/>
        <v>0</v>
      </c>
      <c r="H39" s="71">
        <f t="shared" si="2"/>
        <v>0</v>
      </c>
      <c r="I39" s="71">
        <f t="shared" si="3"/>
        <v>0</v>
      </c>
      <c r="J39" s="71">
        <f t="shared" si="4"/>
        <v>0</v>
      </c>
      <c r="K39" s="71">
        <f t="shared" si="5"/>
        <v>0</v>
      </c>
      <c r="L39" s="71">
        <f t="shared" si="6"/>
        <v>0</v>
      </c>
      <c r="M39" s="71" t="str">
        <f t="shared" si="7"/>
        <v>0</v>
      </c>
      <c r="N39" s="71">
        <f t="shared" si="8"/>
        <v>0</v>
      </c>
      <c r="O39" s="71">
        <f t="shared" si="9"/>
        <v>0</v>
      </c>
      <c r="P39" s="71">
        <f t="shared" si="10"/>
        <v>0</v>
      </c>
      <c r="Q39" s="71">
        <f t="shared" si="11"/>
        <v>0</v>
      </c>
      <c r="R39" s="71">
        <f t="shared" si="12"/>
        <v>0</v>
      </c>
      <c r="S39" s="71"/>
      <c r="T39" s="71"/>
      <c r="U39" s="87"/>
      <c r="V39" s="87"/>
      <c r="W39" s="87"/>
      <c r="X39" s="92">
        <f t="shared" si="13"/>
        <v>0</v>
      </c>
      <c r="Y39" s="72">
        <f t="shared" si="14"/>
        <v>1</v>
      </c>
      <c r="Z39" s="72">
        <f t="shared" si="15"/>
        <v>0</v>
      </c>
      <c r="AA39" s="73" t="str">
        <f t="shared" si="16"/>
        <v/>
      </c>
    </row>
    <row r="40" spans="1:27" ht="12.9" customHeight="1" x14ac:dyDescent="0.3">
      <c r="A40" s="115">
        <v>31</v>
      </c>
      <c r="B40" s="68" t="str">
        <f>'Wettkampf 1'!B40</f>
        <v>Schütze 31</v>
      </c>
      <c r="C40" s="68" t="str">
        <f>'Wettkampf 1'!C40</f>
        <v>Lahn I</v>
      </c>
      <c r="D40" s="84"/>
      <c r="E40" s="85"/>
      <c r="F40" s="70">
        <f t="shared" si="0"/>
        <v>0</v>
      </c>
      <c r="G40" s="71">
        <f t="shared" si="1"/>
        <v>0</v>
      </c>
      <c r="H40" s="71">
        <f t="shared" si="2"/>
        <v>0</v>
      </c>
      <c r="I40" s="71">
        <f t="shared" si="3"/>
        <v>0</v>
      </c>
      <c r="J40" s="71">
        <f t="shared" si="4"/>
        <v>0</v>
      </c>
      <c r="K40" s="71">
        <f t="shared" si="5"/>
        <v>0</v>
      </c>
      <c r="L40" s="71">
        <f t="shared" si="6"/>
        <v>1</v>
      </c>
      <c r="M40" s="71">
        <f t="shared" si="7"/>
        <v>0</v>
      </c>
      <c r="N40" s="71">
        <f t="shared" si="8"/>
        <v>0</v>
      </c>
      <c r="O40" s="71">
        <f t="shared" si="9"/>
        <v>0</v>
      </c>
      <c r="P40" s="71">
        <f t="shared" si="10"/>
        <v>0</v>
      </c>
      <c r="Q40" s="71">
        <f t="shared" si="11"/>
        <v>0</v>
      </c>
      <c r="R40" s="71">
        <f t="shared" si="12"/>
        <v>0</v>
      </c>
      <c r="S40" s="71"/>
      <c r="T40" s="71"/>
      <c r="U40" s="87"/>
      <c r="V40" s="87"/>
      <c r="W40" s="87"/>
      <c r="X40" s="92">
        <f t="shared" si="13"/>
        <v>0</v>
      </c>
      <c r="Y40" s="72">
        <f t="shared" si="14"/>
        <v>1</v>
      </c>
      <c r="Z40" s="72">
        <f t="shared" si="15"/>
        <v>0</v>
      </c>
      <c r="AA40" s="73" t="str">
        <f t="shared" si="16"/>
        <v/>
      </c>
    </row>
    <row r="41" spans="1:27" ht="12.9" customHeight="1" x14ac:dyDescent="0.3">
      <c r="A41" s="115">
        <v>32</v>
      </c>
      <c r="B41" s="68" t="str">
        <f>'Wettkampf 1'!B41</f>
        <v>Schütze 32</v>
      </c>
      <c r="C41" s="68" t="str">
        <f>'Wettkampf 1'!C41</f>
        <v>Lahn I</v>
      </c>
      <c r="D41" s="84"/>
      <c r="E41" s="85"/>
      <c r="F41" s="70">
        <f t="shared" si="0"/>
        <v>0</v>
      </c>
      <c r="G41" s="71">
        <f t="shared" si="1"/>
        <v>0</v>
      </c>
      <c r="H41" s="71">
        <f t="shared" si="2"/>
        <v>0</v>
      </c>
      <c r="I41" s="71">
        <f t="shared" si="3"/>
        <v>0</v>
      </c>
      <c r="J41" s="71">
        <f t="shared" si="4"/>
        <v>0</v>
      </c>
      <c r="K41" s="71">
        <f t="shared" si="5"/>
        <v>0</v>
      </c>
      <c r="L41" s="71">
        <f t="shared" si="6"/>
        <v>1</v>
      </c>
      <c r="M41" s="71">
        <f t="shared" si="7"/>
        <v>0</v>
      </c>
      <c r="N41" s="71">
        <f t="shared" si="8"/>
        <v>0</v>
      </c>
      <c r="O41" s="71">
        <f t="shared" si="9"/>
        <v>0</v>
      </c>
      <c r="P41" s="71">
        <f t="shared" si="10"/>
        <v>0</v>
      </c>
      <c r="Q41" s="71">
        <f t="shared" si="11"/>
        <v>0</v>
      </c>
      <c r="R41" s="71">
        <f t="shared" si="12"/>
        <v>0</v>
      </c>
      <c r="S41" s="71"/>
      <c r="T41" s="71"/>
      <c r="U41" s="87"/>
      <c r="V41" s="87"/>
      <c r="W41" s="87"/>
      <c r="X41" s="92">
        <f t="shared" si="13"/>
        <v>0</v>
      </c>
      <c r="Y41" s="72">
        <f t="shared" si="14"/>
        <v>1</v>
      </c>
      <c r="Z41" s="72">
        <f t="shared" si="15"/>
        <v>0</v>
      </c>
      <c r="AA41" s="73" t="str">
        <f t="shared" si="16"/>
        <v/>
      </c>
    </row>
    <row r="42" spans="1:27" ht="12.9" customHeight="1" x14ac:dyDescent="0.3">
      <c r="A42" s="115">
        <v>33</v>
      </c>
      <c r="B42" s="68" t="str">
        <f>'Wettkampf 1'!B42</f>
        <v>Schütze 33</v>
      </c>
      <c r="C42" s="68" t="str">
        <f>'Wettkampf 1'!C42</f>
        <v>Lorup I</v>
      </c>
      <c r="D42" s="84"/>
      <c r="E42" s="85"/>
      <c r="F42" s="70">
        <f t="shared" si="0"/>
        <v>0</v>
      </c>
      <c r="G42" s="71">
        <f t="shared" si="1"/>
        <v>0</v>
      </c>
      <c r="H42" s="71">
        <f t="shared" si="2"/>
        <v>0</v>
      </c>
      <c r="I42" s="71">
        <f t="shared" si="3"/>
        <v>0</v>
      </c>
      <c r="J42" s="71">
        <f t="shared" si="4"/>
        <v>1</v>
      </c>
      <c r="K42" s="71">
        <f t="shared" si="5"/>
        <v>0</v>
      </c>
      <c r="L42" s="71">
        <f t="shared" si="6"/>
        <v>0</v>
      </c>
      <c r="M42" s="71">
        <f t="shared" si="7"/>
        <v>0</v>
      </c>
      <c r="N42" s="71">
        <f t="shared" si="8"/>
        <v>0</v>
      </c>
      <c r="O42" s="71">
        <f t="shared" si="9"/>
        <v>0</v>
      </c>
      <c r="P42" s="71">
        <f t="shared" si="10"/>
        <v>0</v>
      </c>
      <c r="Q42" s="71">
        <f t="shared" si="11"/>
        <v>0</v>
      </c>
      <c r="R42" s="71">
        <f t="shared" si="12"/>
        <v>0</v>
      </c>
      <c r="S42" s="71"/>
      <c r="T42" s="71"/>
      <c r="U42" s="87"/>
      <c r="V42" s="87"/>
      <c r="W42" s="87"/>
      <c r="X42" s="92">
        <f t="shared" si="13"/>
        <v>0</v>
      </c>
      <c r="Y42" s="72">
        <f t="shared" si="14"/>
        <v>1</v>
      </c>
      <c r="Z42" s="72">
        <f t="shared" si="15"/>
        <v>0</v>
      </c>
      <c r="AA42" s="73" t="str">
        <f t="shared" si="16"/>
        <v/>
      </c>
    </row>
    <row r="43" spans="1:27" ht="12.9" customHeight="1" x14ac:dyDescent="0.3">
      <c r="A43" s="115">
        <v>34</v>
      </c>
      <c r="B43" s="68" t="str">
        <f>'Wettkampf 1'!B43</f>
        <v>Schütze 34</v>
      </c>
      <c r="C43" s="68" t="str">
        <f>'Wettkampf 1'!C43</f>
        <v>Lorup I</v>
      </c>
      <c r="D43" s="84"/>
      <c r="E43" s="85"/>
      <c r="F43" s="70">
        <f t="shared" si="0"/>
        <v>0</v>
      </c>
      <c r="G43" s="71">
        <f t="shared" si="1"/>
        <v>0</v>
      </c>
      <c r="H43" s="71">
        <f t="shared" si="2"/>
        <v>0</v>
      </c>
      <c r="I43" s="71">
        <f t="shared" si="3"/>
        <v>0</v>
      </c>
      <c r="J43" s="71">
        <f t="shared" si="4"/>
        <v>1</v>
      </c>
      <c r="K43" s="71">
        <f t="shared" si="5"/>
        <v>0</v>
      </c>
      <c r="L43" s="71">
        <f t="shared" si="6"/>
        <v>0</v>
      </c>
      <c r="M43" s="71">
        <f t="shared" si="7"/>
        <v>0</v>
      </c>
      <c r="N43" s="71">
        <f t="shared" si="8"/>
        <v>0</v>
      </c>
      <c r="O43" s="71">
        <f t="shared" si="9"/>
        <v>0</v>
      </c>
      <c r="P43" s="71">
        <f t="shared" si="10"/>
        <v>0</v>
      </c>
      <c r="Q43" s="71">
        <f t="shared" si="11"/>
        <v>0</v>
      </c>
      <c r="R43" s="71">
        <f t="shared" si="12"/>
        <v>0</v>
      </c>
      <c r="S43" s="71"/>
      <c r="T43" s="71"/>
      <c r="U43" s="87"/>
      <c r="V43" s="87"/>
      <c r="W43" s="87"/>
      <c r="X43" s="92">
        <f t="shared" si="13"/>
        <v>0</v>
      </c>
      <c r="Y43" s="72">
        <f t="shared" si="14"/>
        <v>1</v>
      </c>
      <c r="Z43" s="72">
        <f t="shared" si="15"/>
        <v>0</v>
      </c>
      <c r="AA43" s="73" t="str">
        <f t="shared" si="16"/>
        <v/>
      </c>
    </row>
    <row r="44" spans="1:27" ht="12.9" customHeight="1" x14ac:dyDescent="0.3">
      <c r="A44" s="115">
        <v>35</v>
      </c>
      <c r="B44" s="68" t="str">
        <f>'Wettkampf 1'!B44</f>
        <v>Schütze 35</v>
      </c>
      <c r="C44" s="68" t="str">
        <f>'Wettkampf 1'!C44</f>
        <v>Lorup I</v>
      </c>
      <c r="D44" s="84"/>
      <c r="E44" s="85" t="s">
        <v>39</v>
      </c>
      <c r="F44" s="70" t="str">
        <f t="shared" si="0"/>
        <v>0</v>
      </c>
      <c r="G44" s="71">
        <f t="shared" si="1"/>
        <v>0</v>
      </c>
      <c r="H44" s="71">
        <f t="shared" si="2"/>
        <v>0</v>
      </c>
      <c r="I44" s="71" t="str">
        <f t="shared" si="3"/>
        <v>0</v>
      </c>
      <c r="J44" s="71">
        <f t="shared" si="4"/>
        <v>0</v>
      </c>
      <c r="K44" s="71">
        <f t="shared" si="5"/>
        <v>0</v>
      </c>
      <c r="L44" s="71">
        <f t="shared" si="6"/>
        <v>0</v>
      </c>
      <c r="M44" s="71">
        <f t="shared" si="7"/>
        <v>0</v>
      </c>
      <c r="N44" s="71">
        <f t="shared" si="8"/>
        <v>0</v>
      </c>
      <c r="O44" s="71">
        <f t="shared" si="9"/>
        <v>0</v>
      </c>
      <c r="P44" s="71">
        <f t="shared" si="10"/>
        <v>0</v>
      </c>
      <c r="Q44" s="71">
        <f t="shared" si="11"/>
        <v>0</v>
      </c>
      <c r="R44" s="71">
        <f t="shared" si="12"/>
        <v>0</v>
      </c>
      <c r="S44" s="71"/>
      <c r="T44" s="71"/>
      <c r="U44" s="87"/>
      <c r="V44" s="87"/>
      <c r="W44" s="87"/>
      <c r="X44" s="92">
        <f t="shared" si="13"/>
        <v>0</v>
      </c>
      <c r="Y44" s="72">
        <f t="shared" si="14"/>
        <v>1</v>
      </c>
      <c r="Z44" s="72">
        <f t="shared" si="15"/>
        <v>0</v>
      </c>
      <c r="AA44" s="73" t="str">
        <f t="shared" si="16"/>
        <v/>
      </c>
    </row>
    <row r="45" spans="1:27" ht="12.9" customHeight="1" x14ac:dyDescent="0.3">
      <c r="A45" s="115">
        <v>36</v>
      </c>
      <c r="B45" s="68" t="str">
        <f>'Wettkampf 1'!B45</f>
        <v>Schütze 36</v>
      </c>
      <c r="C45" s="68" t="str">
        <f>'Wettkampf 1'!C45</f>
        <v>Börger I</v>
      </c>
      <c r="D45" s="84"/>
      <c r="E45" s="85" t="s">
        <v>39</v>
      </c>
      <c r="F45" s="70" t="str">
        <f t="shared" si="0"/>
        <v>0</v>
      </c>
      <c r="G45" s="71" t="str">
        <f t="shared" si="1"/>
        <v>0</v>
      </c>
      <c r="H45" s="71">
        <f t="shared" si="2"/>
        <v>0</v>
      </c>
      <c r="I45" s="71">
        <f t="shared" si="3"/>
        <v>0</v>
      </c>
      <c r="J45" s="71">
        <f t="shared" si="4"/>
        <v>0</v>
      </c>
      <c r="K45" s="71">
        <f t="shared" si="5"/>
        <v>0</v>
      </c>
      <c r="L45" s="71">
        <f t="shared" si="6"/>
        <v>0</v>
      </c>
      <c r="M45" s="71">
        <f t="shared" si="7"/>
        <v>0</v>
      </c>
      <c r="N45" s="71">
        <f t="shared" si="8"/>
        <v>0</v>
      </c>
      <c r="O45" s="71">
        <f t="shared" si="9"/>
        <v>0</v>
      </c>
      <c r="P45" s="71">
        <f t="shared" si="10"/>
        <v>0</v>
      </c>
      <c r="Q45" s="71">
        <f t="shared" si="11"/>
        <v>0</v>
      </c>
      <c r="R45" s="71">
        <f t="shared" si="12"/>
        <v>0</v>
      </c>
      <c r="S45" s="71"/>
      <c r="T45" s="71"/>
      <c r="U45" s="87"/>
      <c r="V45" s="87"/>
      <c r="W45" s="87"/>
      <c r="X45" s="92">
        <f t="shared" si="13"/>
        <v>0</v>
      </c>
      <c r="Y45" s="72">
        <f t="shared" si="14"/>
        <v>1</v>
      </c>
      <c r="Z45" s="72">
        <f t="shared" si="15"/>
        <v>0</v>
      </c>
      <c r="AA45" s="73" t="str">
        <f t="shared" si="16"/>
        <v/>
      </c>
    </row>
    <row r="46" spans="1:27" x14ac:dyDescent="0.3">
      <c r="B46" s="89"/>
      <c r="C46" s="89"/>
      <c r="G46" s="71">
        <f>LARGE(G10:G45,1)+LARGE(G10:G45,2)+LARGE(G10:G45,3)</f>
        <v>0</v>
      </c>
      <c r="H46" s="71">
        <f>SUM(H10:H45)</f>
        <v>4</v>
      </c>
      <c r="I46" s="71">
        <f>LARGE(I10:I45,1)+LARGE(I10:I45,2)+LARGE(I10:I45,3)</f>
        <v>0</v>
      </c>
      <c r="J46" s="71">
        <f>SUM(J10:J45)</f>
        <v>4</v>
      </c>
      <c r="K46" s="71">
        <f>LARGE(K10:K45,1)+LARGE(K10:K45,2)+LARGE(K10:K45,3)</f>
        <v>0</v>
      </c>
      <c r="L46" s="71">
        <f>SUM(L10:L45)</f>
        <v>4</v>
      </c>
      <c r="M46" s="71">
        <f>LARGE(M10:M45,1)+LARGE(M10:M45,2)+LARGE(M10:M45,3)</f>
        <v>0</v>
      </c>
      <c r="N46" s="71">
        <f>SUM(N10:N45)</f>
        <v>4</v>
      </c>
      <c r="O46" s="71">
        <f>LARGE(O10:O45,1)+LARGE(O10:O45,2)+LARGE(O10:O45,3)</f>
        <v>0</v>
      </c>
      <c r="P46" s="71">
        <f>SUM(P10:P45)</f>
        <v>4</v>
      </c>
      <c r="Q46" s="71">
        <f>LARGE(Q10:Q45,1)+LARGE(Q10:Q45,2)+LARGE(Q10:Q45,3)</f>
        <v>0</v>
      </c>
      <c r="R46" s="71">
        <f>SUM(R10:S45)</f>
        <v>4</v>
      </c>
    </row>
    <row r="47" spans="1:27" x14ac:dyDescent="0.3">
      <c r="C47" s="71" t="s">
        <v>75</v>
      </c>
    </row>
  </sheetData>
  <sheetProtection algorithmName="SHA-512" hashValue="XxMQi0VsUrZESIx7XBLFfWzsZCJENTlwBhj4ftcwS+IYVb9qfcW9ay9HB2eCFBveB/pTzzlc7kxfSPqYeCOCtQ==" saltValue="wpIAIQWLWH7CWzZ2zurAT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V11" sqref="V11"/>
    </sheetView>
  </sheetViews>
  <sheetFormatPr baseColWidth="10" defaultColWidth="22" defaultRowHeight="15.6" x14ac:dyDescent="0.3"/>
  <cols>
    <col min="1" max="1" width="3.5546875" style="71" bestFit="1" customWidth="1"/>
    <col min="2" max="2" width="20.5546875" style="71" customWidth="1"/>
    <col min="3" max="3" width="16.88671875" style="71" customWidth="1"/>
    <col min="4" max="4" width="16.109375" style="79" customWidth="1"/>
    <col min="5" max="5" width="9.88671875" style="69" customWidth="1"/>
    <col min="6" max="6" width="6.44140625" style="70" hidden="1" customWidth="1"/>
    <col min="7" max="7" width="8.88671875" style="71" hidden="1" customWidth="1"/>
    <col min="8" max="8" width="2.33203125" style="71" hidden="1" customWidth="1"/>
    <col min="9" max="9" width="8.88671875" style="71" hidden="1" customWidth="1"/>
    <col min="10" max="10" width="2.33203125" style="71" hidden="1" customWidth="1"/>
    <col min="11" max="11" width="8.88671875" style="71" hidden="1" customWidth="1"/>
    <col min="12" max="12" width="2.33203125" style="71" hidden="1" customWidth="1"/>
    <col min="13" max="13" width="8.88671875" style="71" hidden="1" customWidth="1"/>
    <col min="14" max="14" width="2.33203125" style="71" hidden="1" customWidth="1"/>
    <col min="15" max="15" width="8.88671875" style="71" hidden="1" customWidth="1"/>
    <col min="16" max="16" width="2.33203125" style="71" hidden="1" customWidth="1"/>
    <col min="17" max="17" width="8.88671875" style="71" hidden="1" customWidth="1"/>
    <col min="18" max="18" width="2.33203125" style="72" hidden="1" customWidth="1"/>
    <col min="19" max="19" width="0" style="72" hidden="1" customWidth="1"/>
    <col min="20" max="20" width="12.33203125" style="72" customWidth="1"/>
    <col min="21" max="24" width="10.109375" style="72" customWidth="1"/>
    <col min="25" max="26" width="0" style="72" hidden="1" customWidth="1"/>
    <col min="27" max="27" width="0" style="73" hidden="1" customWidth="1"/>
    <col min="28" max="28" width="22.109375" style="74" customWidth="1"/>
    <col min="29" max="29" width="19.6640625" style="72" customWidth="1"/>
    <col min="30" max="16384" width="22" style="72"/>
  </cols>
  <sheetData>
    <row r="1" spans="1:27" x14ac:dyDescent="0.3">
      <c r="A1" s="115"/>
      <c r="B1" s="66" t="s">
        <v>58</v>
      </c>
      <c r="C1" s="67"/>
      <c r="D1" s="75" t="s">
        <v>8</v>
      </c>
      <c r="V1" s="116" t="s">
        <v>53</v>
      </c>
      <c r="W1" s="188" t="str">
        <f>Übersicht!L4</f>
        <v>Börger</v>
      </c>
      <c r="X1" s="188"/>
    </row>
    <row r="2" spans="1:27" x14ac:dyDescent="0.3">
      <c r="A2" s="115">
        <v>1</v>
      </c>
      <c r="B2" s="66" t="str">
        <f>'Wettkampf 1'!B2</f>
        <v>Börger I</v>
      </c>
      <c r="C2" s="74"/>
      <c r="D2" s="75">
        <f>G46</f>
        <v>0</v>
      </c>
      <c r="E2" s="119" t="str">
        <f>IF(H46&gt;4,"Es sind zu viele Schützen in Wertung!"," ")</f>
        <v xml:space="preserve"> </v>
      </c>
      <c r="V2" s="116" t="s">
        <v>37</v>
      </c>
      <c r="W2" s="189">
        <f>Übersicht!L3</f>
        <v>0</v>
      </c>
      <c r="X2" s="188"/>
    </row>
    <row r="3" spans="1:27" x14ac:dyDescent="0.3">
      <c r="A3" s="115">
        <v>2</v>
      </c>
      <c r="B3" s="66" t="str">
        <f>'Wettkampf 1'!B3</f>
        <v>Lorup I</v>
      </c>
      <c r="C3" s="74"/>
      <c r="D3" s="75">
        <f>I46</f>
        <v>0</v>
      </c>
      <c r="E3" s="119" t="str">
        <f>IF(J46&gt;4,"Es sind zu viele Schützen in Wertung!"," ")</f>
        <v xml:space="preserve"> </v>
      </c>
    </row>
    <row r="4" spans="1:27" x14ac:dyDescent="0.3">
      <c r="A4" s="115">
        <v>3</v>
      </c>
      <c r="B4" s="66" t="str">
        <f>'Wettkampf 1'!B4</f>
        <v>Lahn I</v>
      </c>
      <c r="C4" s="74"/>
      <c r="D4" s="75">
        <f>K46</f>
        <v>0</v>
      </c>
      <c r="E4" s="119" t="str">
        <f>IF(L46&gt;4,"Es sind zu viele Schützen in Wertung!"," ")</f>
        <v xml:space="preserve"> </v>
      </c>
      <c r="U4" s="77"/>
      <c r="V4" s="69"/>
      <c r="W4" s="69"/>
      <c r="X4" s="116" t="s">
        <v>50</v>
      </c>
    </row>
    <row r="5" spans="1:27" x14ac:dyDescent="0.3">
      <c r="A5" s="115">
        <v>4</v>
      </c>
      <c r="B5" s="66" t="str">
        <f>'Wettkampf 1'!B5</f>
        <v>Werlte II</v>
      </c>
      <c r="C5" s="74"/>
      <c r="D5" s="75">
        <f>M46</f>
        <v>0</v>
      </c>
      <c r="E5" s="119" t="str">
        <f>IF(N46&gt;4,"Es sind zu viele Schützen in Wertung!"," ")</f>
        <v xml:space="preserve"> </v>
      </c>
      <c r="U5" s="78"/>
      <c r="V5" s="116" t="s">
        <v>52</v>
      </c>
      <c r="W5" s="183"/>
      <c r="X5" s="184"/>
      <c r="Y5" s="78"/>
    </row>
    <row r="6" spans="1:27" x14ac:dyDescent="0.3">
      <c r="A6" s="115">
        <v>5</v>
      </c>
      <c r="B6" s="66" t="str">
        <f>'Wettkampf 1'!B6</f>
        <v>Neubörger I</v>
      </c>
      <c r="C6" s="74"/>
      <c r="D6" s="75">
        <f>O46</f>
        <v>0</v>
      </c>
      <c r="E6" s="119" t="str">
        <f>IF(P46&gt;4,"Es sind zu viele Schützen in Wertung!"," ")</f>
        <v xml:space="preserve"> </v>
      </c>
      <c r="U6" s="78"/>
      <c r="V6" s="116" t="s">
        <v>51</v>
      </c>
      <c r="W6" s="187"/>
      <c r="X6" s="187"/>
      <c r="Y6" s="78"/>
    </row>
    <row r="7" spans="1:27" x14ac:dyDescent="0.3">
      <c r="A7" s="115">
        <v>6</v>
      </c>
      <c r="B7" s="66" t="str">
        <f>'Wettkampf 1'!B7</f>
        <v>Sögel IV</v>
      </c>
      <c r="C7" s="74"/>
      <c r="D7" s="75">
        <f>Q46</f>
        <v>0</v>
      </c>
      <c r="E7" s="119" t="str">
        <f>IF(R46&gt;4,"Es sind zu viele Schützen in Wertung!"," ")</f>
        <v xml:space="preserve"> </v>
      </c>
      <c r="U7" s="78"/>
      <c r="V7" s="116" t="s">
        <v>67</v>
      </c>
      <c r="W7" s="190"/>
      <c r="X7" s="191"/>
      <c r="Y7" s="78"/>
    </row>
    <row r="8" spans="1:27" x14ac:dyDescent="0.3">
      <c r="U8" s="78"/>
      <c r="V8" s="78"/>
      <c r="W8" s="78"/>
      <c r="X8" s="78"/>
      <c r="Y8" s="78"/>
    </row>
    <row r="9" spans="1:27" ht="62.4" x14ac:dyDescent="0.3">
      <c r="A9" s="115"/>
      <c r="B9" s="80" t="s">
        <v>7</v>
      </c>
      <c r="C9" s="80" t="s">
        <v>58</v>
      </c>
      <c r="D9" s="81" t="s">
        <v>47</v>
      </c>
      <c r="E9" s="80" t="s">
        <v>40</v>
      </c>
      <c r="F9" s="82"/>
      <c r="G9" s="83" t="s">
        <v>41</v>
      </c>
      <c r="H9" s="83"/>
      <c r="I9" s="83" t="s">
        <v>42</v>
      </c>
      <c r="J9" s="83"/>
      <c r="K9" s="83" t="s">
        <v>43</v>
      </c>
      <c r="L9" s="83"/>
      <c r="M9" s="83" t="s">
        <v>44</v>
      </c>
      <c r="N9" s="83"/>
      <c r="O9" s="83" t="s">
        <v>45</v>
      </c>
      <c r="P9" s="83"/>
      <c r="Q9" s="83" t="s">
        <v>46</v>
      </c>
      <c r="R9" s="83"/>
      <c r="S9" s="83"/>
      <c r="T9" s="83"/>
      <c r="U9" s="180" t="s">
        <v>38</v>
      </c>
      <c r="V9" s="181"/>
      <c r="W9" s="181"/>
      <c r="X9" s="182"/>
    </row>
    <row r="10" spans="1:27" ht="12.9" customHeight="1" x14ac:dyDescent="0.3">
      <c r="A10" s="115">
        <v>1</v>
      </c>
      <c r="B10" s="68" t="str">
        <f>'Wettkampf 1'!B10</f>
        <v>Terhalle Maria</v>
      </c>
      <c r="C10" s="68" t="str">
        <f>'Wettkampf 1'!C10</f>
        <v>Börger I</v>
      </c>
      <c r="D10" s="84"/>
      <c r="E10" s="85"/>
      <c r="F10" s="70">
        <f>IF(E10="x","0",D10)</f>
        <v>0</v>
      </c>
      <c r="G10" s="71">
        <f>IF(C10=$B$2,F10,0)</f>
        <v>0</v>
      </c>
      <c r="H10" s="71">
        <f>(IF(AND($E10="",$C10=$B$2),1,0))</f>
        <v>1</v>
      </c>
      <c r="I10" s="71">
        <f>IF($C10=$B$3,F10,0)</f>
        <v>0</v>
      </c>
      <c r="J10" s="71">
        <f>(IF(AND($E10="",$C10=$B$3),1,0))</f>
        <v>0</v>
      </c>
      <c r="K10" s="71">
        <f>IF($C10=$B$4,F10,0)</f>
        <v>0</v>
      </c>
      <c r="L10" s="71">
        <f>(IF(AND($E10="",$C10=$B$4),1,0))</f>
        <v>0</v>
      </c>
      <c r="M10" s="71">
        <f>IF($C10=$B$5,F10,0)</f>
        <v>0</v>
      </c>
      <c r="N10" s="71">
        <f>(IF(AND($E10="",$C10=$B$5),1,0))</f>
        <v>0</v>
      </c>
      <c r="O10" s="71">
        <f>IF($C10=$B$6,F10,0)</f>
        <v>0</v>
      </c>
      <c r="P10" s="71">
        <f>(IF(AND($E10="",$C10=$B$6),1,0))</f>
        <v>0</v>
      </c>
      <c r="Q10" s="71">
        <f>IF($C10=$B$7,F10,0)</f>
        <v>0</v>
      </c>
      <c r="R10" s="71">
        <f>(IF(AND($E10="",$C10=$B$7),1,0))</f>
        <v>0</v>
      </c>
      <c r="S10" s="71"/>
      <c r="T10" s="71"/>
      <c r="U10" s="86"/>
      <c r="V10" s="86"/>
      <c r="W10" s="86"/>
      <c r="X10" s="91">
        <f>U10+V10+W10</f>
        <v>0</v>
      </c>
      <c r="Y10" s="72">
        <f>IF(X10=D10,1,0)</f>
        <v>1</v>
      </c>
      <c r="Z10" s="72">
        <f>IF(X10=0,0,1)</f>
        <v>0</v>
      </c>
      <c r="AA10" s="73" t="str">
        <f>IF(Y10+Z10=2,"Korrekt","")</f>
        <v/>
      </c>
    </row>
    <row r="11" spans="1:27" ht="12.9" customHeight="1" x14ac:dyDescent="0.3">
      <c r="A11" s="115">
        <v>2</v>
      </c>
      <c r="B11" s="68" t="str">
        <f>'Wettkampf 1'!B11</f>
        <v>Kronabel Thea</v>
      </c>
      <c r="C11" s="68" t="str">
        <f>'Wettkampf 1'!C11</f>
        <v>Börger I</v>
      </c>
      <c r="D11" s="84"/>
      <c r="E11" s="85"/>
      <c r="F11" s="70">
        <f t="shared" ref="F11:F45" si="0">IF(E11="x","0",D11)</f>
        <v>0</v>
      </c>
      <c r="G11" s="71">
        <f t="shared" ref="G11:G45" si="1">IF(C11=$B$2,F11,0)</f>
        <v>0</v>
      </c>
      <c r="H11" s="71">
        <f t="shared" ref="H11:H45" si="2">(IF(AND($E11="",$C11=$B$2),1,0))</f>
        <v>1</v>
      </c>
      <c r="I11" s="71">
        <f t="shared" ref="I11:I45" si="3">IF($C11=$B$3,F11,0)</f>
        <v>0</v>
      </c>
      <c r="J11" s="71">
        <f t="shared" ref="J11:J45" si="4">(IF(AND($E11="",$C11=$B$3),1,0))</f>
        <v>0</v>
      </c>
      <c r="K11" s="71">
        <f t="shared" ref="K11:K45" si="5">IF($C11=$B$4,F11,0)</f>
        <v>0</v>
      </c>
      <c r="L11" s="71">
        <f t="shared" ref="L11:L45" si="6">(IF(AND($E11="",$C11=$B$4),1,0))</f>
        <v>0</v>
      </c>
      <c r="M11" s="71">
        <f t="shared" ref="M11:M45" si="7">IF($C11=$B$5,F11,0)</f>
        <v>0</v>
      </c>
      <c r="N11" s="71">
        <f t="shared" ref="N11:N45" si="8">(IF(AND($E11="",$C11=$B$5),1,0))</f>
        <v>0</v>
      </c>
      <c r="O11" s="71">
        <f t="shared" ref="O11:O45" si="9">IF($C11=$B$6,F11,0)</f>
        <v>0</v>
      </c>
      <c r="P11" s="71">
        <f t="shared" ref="P11:P45" si="10">(IF(AND($E11="",$C11=$B$6),1,0))</f>
        <v>0</v>
      </c>
      <c r="Q11" s="71">
        <f t="shared" ref="Q11:Q45" si="11">IF($C11=$B$7,F11,0)</f>
        <v>0</v>
      </c>
      <c r="R11" s="71">
        <f t="shared" ref="R11:R45" si="12">(IF(AND($E11="",$C11=$B$7),1,0))</f>
        <v>0</v>
      </c>
      <c r="S11" s="71"/>
      <c r="T11" s="71"/>
      <c r="U11" s="87"/>
      <c r="V11" s="87"/>
      <c r="W11" s="87"/>
      <c r="X11" s="92">
        <f t="shared" ref="X11:X45" si="13">U11+V11+W11</f>
        <v>0</v>
      </c>
      <c r="Y11" s="72">
        <f t="shared" ref="Y11:Y45" si="14">IF(X11=D11,1,0)</f>
        <v>1</v>
      </c>
      <c r="Z11" s="72">
        <f t="shared" ref="Z11:Z45" si="15">IF(X11=0,0,1)</f>
        <v>0</v>
      </c>
      <c r="AA11" s="73" t="str">
        <f t="shared" ref="AA11:AA45" si="16">IF(Y11+Z11=2,"Korrekt","")</f>
        <v/>
      </c>
    </row>
    <row r="12" spans="1:27" ht="12.9" customHeight="1" x14ac:dyDescent="0.3">
      <c r="A12" s="115">
        <v>3</v>
      </c>
      <c r="B12" s="68" t="str">
        <f>'Wettkampf 1'!B12</f>
        <v>Kossenjans Rita</v>
      </c>
      <c r="C12" s="68" t="str">
        <f>'Wettkampf 1'!C12</f>
        <v>Börger I</v>
      </c>
      <c r="D12" s="84"/>
      <c r="E12" s="85"/>
      <c r="F12" s="70">
        <f t="shared" si="0"/>
        <v>0</v>
      </c>
      <c r="G12" s="71">
        <f t="shared" si="1"/>
        <v>0</v>
      </c>
      <c r="H12" s="71">
        <f t="shared" si="2"/>
        <v>1</v>
      </c>
      <c r="I12" s="71">
        <f t="shared" si="3"/>
        <v>0</v>
      </c>
      <c r="J12" s="71">
        <f t="shared" si="4"/>
        <v>0</v>
      </c>
      <c r="K12" s="71">
        <f t="shared" si="5"/>
        <v>0</v>
      </c>
      <c r="L12" s="71">
        <f t="shared" si="6"/>
        <v>0</v>
      </c>
      <c r="M12" s="71">
        <f t="shared" si="7"/>
        <v>0</v>
      </c>
      <c r="N12" s="71">
        <f t="shared" si="8"/>
        <v>0</v>
      </c>
      <c r="O12" s="71">
        <f t="shared" si="9"/>
        <v>0</v>
      </c>
      <c r="P12" s="71">
        <f t="shared" si="10"/>
        <v>0</v>
      </c>
      <c r="Q12" s="71">
        <f t="shared" si="11"/>
        <v>0</v>
      </c>
      <c r="R12" s="71">
        <f t="shared" si="12"/>
        <v>0</v>
      </c>
      <c r="S12" s="71"/>
      <c r="T12" s="71"/>
      <c r="U12" s="87"/>
      <c r="V12" s="87"/>
      <c r="W12" s="87"/>
      <c r="X12" s="92">
        <f t="shared" si="13"/>
        <v>0</v>
      </c>
      <c r="Y12" s="72">
        <f t="shared" si="14"/>
        <v>1</v>
      </c>
      <c r="Z12" s="72">
        <f t="shared" si="15"/>
        <v>0</v>
      </c>
      <c r="AA12" s="73" t="str">
        <f t="shared" si="16"/>
        <v/>
      </c>
    </row>
    <row r="13" spans="1:27" ht="12.9" customHeight="1" x14ac:dyDescent="0.3">
      <c r="A13" s="115">
        <v>4</v>
      </c>
      <c r="B13" s="68" t="str">
        <f>'Wettkampf 1'!B13</f>
        <v>Lammers Eva</v>
      </c>
      <c r="C13" s="68" t="str">
        <f>'Wettkampf 1'!C13</f>
        <v>Börger I</v>
      </c>
      <c r="D13" s="84"/>
      <c r="E13" s="85"/>
      <c r="F13" s="70">
        <f t="shared" si="0"/>
        <v>0</v>
      </c>
      <c r="G13" s="71">
        <f t="shared" si="1"/>
        <v>0</v>
      </c>
      <c r="H13" s="71">
        <f t="shared" si="2"/>
        <v>1</v>
      </c>
      <c r="I13" s="71">
        <f t="shared" si="3"/>
        <v>0</v>
      </c>
      <c r="J13" s="71">
        <f t="shared" si="4"/>
        <v>0</v>
      </c>
      <c r="K13" s="71">
        <f t="shared" si="5"/>
        <v>0</v>
      </c>
      <c r="L13" s="71">
        <f t="shared" si="6"/>
        <v>0</v>
      </c>
      <c r="M13" s="71">
        <f t="shared" si="7"/>
        <v>0</v>
      </c>
      <c r="N13" s="71">
        <f t="shared" si="8"/>
        <v>0</v>
      </c>
      <c r="O13" s="71">
        <f t="shared" si="9"/>
        <v>0</v>
      </c>
      <c r="P13" s="71">
        <f t="shared" si="10"/>
        <v>0</v>
      </c>
      <c r="Q13" s="71">
        <f t="shared" si="11"/>
        <v>0</v>
      </c>
      <c r="R13" s="71">
        <f t="shared" si="12"/>
        <v>0</v>
      </c>
      <c r="S13" s="71"/>
      <c r="T13" s="71"/>
      <c r="U13" s="87"/>
      <c r="V13" s="87"/>
      <c r="W13" s="87"/>
      <c r="X13" s="92">
        <f t="shared" si="13"/>
        <v>0</v>
      </c>
      <c r="Y13" s="72">
        <f t="shared" si="14"/>
        <v>1</v>
      </c>
      <c r="Z13" s="72">
        <f t="shared" si="15"/>
        <v>0</v>
      </c>
      <c r="AA13" s="73" t="str">
        <f t="shared" si="16"/>
        <v/>
      </c>
    </row>
    <row r="14" spans="1:27" ht="12.9" customHeight="1" x14ac:dyDescent="0.3">
      <c r="A14" s="115">
        <v>5</v>
      </c>
      <c r="B14" s="68" t="str">
        <f>'Wettkampf 1'!B14</f>
        <v>Korten Monika</v>
      </c>
      <c r="C14" s="68" t="str">
        <f>'Wettkampf 1'!C14</f>
        <v>Börger I</v>
      </c>
      <c r="D14" s="84"/>
      <c r="E14" s="85" t="s">
        <v>39</v>
      </c>
      <c r="F14" s="70" t="str">
        <f t="shared" si="0"/>
        <v>0</v>
      </c>
      <c r="G14" s="71" t="str">
        <f t="shared" si="1"/>
        <v>0</v>
      </c>
      <c r="H14" s="71">
        <f t="shared" si="2"/>
        <v>0</v>
      </c>
      <c r="I14" s="71">
        <f t="shared" si="3"/>
        <v>0</v>
      </c>
      <c r="J14" s="71">
        <f t="shared" si="4"/>
        <v>0</v>
      </c>
      <c r="K14" s="71">
        <f t="shared" si="5"/>
        <v>0</v>
      </c>
      <c r="L14" s="71">
        <f t="shared" si="6"/>
        <v>0</v>
      </c>
      <c r="M14" s="71">
        <f t="shared" si="7"/>
        <v>0</v>
      </c>
      <c r="N14" s="71">
        <f t="shared" si="8"/>
        <v>0</v>
      </c>
      <c r="O14" s="71">
        <f t="shared" si="9"/>
        <v>0</v>
      </c>
      <c r="P14" s="71">
        <f t="shared" si="10"/>
        <v>0</v>
      </c>
      <c r="Q14" s="71">
        <f t="shared" si="11"/>
        <v>0</v>
      </c>
      <c r="R14" s="71">
        <f t="shared" si="12"/>
        <v>0</v>
      </c>
      <c r="S14" s="71"/>
      <c r="T14" s="71"/>
      <c r="U14" s="87"/>
      <c r="V14" s="87"/>
      <c r="W14" s="87"/>
      <c r="X14" s="92">
        <f t="shared" si="13"/>
        <v>0</v>
      </c>
      <c r="Y14" s="72">
        <f t="shared" si="14"/>
        <v>1</v>
      </c>
      <c r="Z14" s="72">
        <f t="shared" si="15"/>
        <v>0</v>
      </c>
      <c r="AA14" s="73" t="str">
        <f t="shared" si="16"/>
        <v/>
      </c>
    </row>
    <row r="15" spans="1:27" ht="12.9" customHeight="1" x14ac:dyDescent="0.3">
      <c r="A15" s="115">
        <v>6</v>
      </c>
      <c r="B15" s="68" t="str">
        <f>'Wettkampf 1'!B15</f>
        <v>Hackmann Irmgard</v>
      </c>
      <c r="C15" s="68" t="str">
        <f>'Wettkampf 1'!C15</f>
        <v>Lorup I</v>
      </c>
      <c r="D15" s="84"/>
      <c r="E15" s="85" t="s">
        <v>39</v>
      </c>
      <c r="F15" s="70" t="str">
        <f t="shared" si="0"/>
        <v>0</v>
      </c>
      <c r="G15" s="71">
        <f t="shared" si="1"/>
        <v>0</v>
      </c>
      <c r="H15" s="71">
        <f t="shared" si="2"/>
        <v>0</v>
      </c>
      <c r="I15" s="71" t="str">
        <f t="shared" si="3"/>
        <v>0</v>
      </c>
      <c r="J15" s="71">
        <f t="shared" si="4"/>
        <v>0</v>
      </c>
      <c r="K15" s="71">
        <f t="shared" si="5"/>
        <v>0</v>
      </c>
      <c r="L15" s="71">
        <f t="shared" si="6"/>
        <v>0</v>
      </c>
      <c r="M15" s="71">
        <f t="shared" si="7"/>
        <v>0</v>
      </c>
      <c r="N15" s="71">
        <f t="shared" si="8"/>
        <v>0</v>
      </c>
      <c r="O15" s="71">
        <f t="shared" si="9"/>
        <v>0</v>
      </c>
      <c r="P15" s="71">
        <f t="shared" si="10"/>
        <v>0</v>
      </c>
      <c r="Q15" s="71">
        <f t="shared" si="11"/>
        <v>0</v>
      </c>
      <c r="R15" s="71">
        <f t="shared" si="12"/>
        <v>0</v>
      </c>
      <c r="S15" s="71"/>
      <c r="T15" s="71"/>
      <c r="U15" s="87"/>
      <c r="V15" s="87"/>
      <c r="W15" s="87"/>
      <c r="X15" s="92">
        <f t="shared" si="13"/>
        <v>0</v>
      </c>
      <c r="Y15" s="72">
        <f t="shared" si="14"/>
        <v>1</v>
      </c>
      <c r="Z15" s="72">
        <f t="shared" si="15"/>
        <v>0</v>
      </c>
      <c r="AA15" s="73" t="str">
        <f t="shared" si="16"/>
        <v/>
      </c>
    </row>
    <row r="16" spans="1:27" ht="12.9" customHeight="1" x14ac:dyDescent="0.3">
      <c r="A16" s="115">
        <v>7</v>
      </c>
      <c r="B16" s="68" t="str">
        <f>'Wettkampf 1'!B16</f>
        <v>Gerdes Angela</v>
      </c>
      <c r="C16" s="68" t="str">
        <f>'Wettkampf 1'!C16</f>
        <v>Lorup I</v>
      </c>
      <c r="D16" s="84"/>
      <c r="E16" s="85"/>
      <c r="F16" s="70">
        <f t="shared" si="0"/>
        <v>0</v>
      </c>
      <c r="G16" s="71">
        <f t="shared" si="1"/>
        <v>0</v>
      </c>
      <c r="H16" s="71">
        <f t="shared" si="2"/>
        <v>0</v>
      </c>
      <c r="I16" s="71">
        <f t="shared" si="3"/>
        <v>0</v>
      </c>
      <c r="J16" s="71">
        <f t="shared" si="4"/>
        <v>1</v>
      </c>
      <c r="K16" s="71">
        <f t="shared" si="5"/>
        <v>0</v>
      </c>
      <c r="L16" s="71">
        <f t="shared" si="6"/>
        <v>0</v>
      </c>
      <c r="M16" s="71">
        <f t="shared" si="7"/>
        <v>0</v>
      </c>
      <c r="N16" s="71">
        <f t="shared" si="8"/>
        <v>0</v>
      </c>
      <c r="O16" s="71">
        <f t="shared" si="9"/>
        <v>0</v>
      </c>
      <c r="P16" s="71">
        <f t="shared" si="10"/>
        <v>0</v>
      </c>
      <c r="Q16" s="71">
        <f t="shared" si="11"/>
        <v>0</v>
      </c>
      <c r="R16" s="71">
        <f t="shared" si="12"/>
        <v>0</v>
      </c>
      <c r="S16" s="71"/>
      <c r="T16" s="71"/>
      <c r="U16" s="87"/>
      <c r="V16" s="87"/>
      <c r="W16" s="87"/>
      <c r="X16" s="92">
        <f t="shared" si="13"/>
        <v>0</v>
      </c>
      <c r="Y16" s="72">
        <f t="shared" si="14"/>
        <v>1</v>
      </c>
      <c r="Z16" s="72">
        <f t="shared" si="15"/>
        <v>0</v>
      </c>
      <c r="AA16" s="73" t="str">
        <f t="shared" si="16"/>
        <v/>
      </c>
    </row>
    <row r="17" spans="1:27" ht="12.9" customHeight="1" x14ac:dyDescent="0.3">
      <c r="A17" s="115">
        <v>8</v>
      </c>
      <c r="B17" s="68" t="str">
        <f>'Wettkampf 1'!B17</f>
        <v>Lindemann Helga</v>
      </c>
      <c r="C17" s="68" t="str">
        <f>'Wettkampf 1'!C17</f>
        <v>Lorup I</v>
      </c>
      <c r="D17" s="84"/>
      <c r="E17" s="85"/>
      <c r="F17" s="70">
        <f t="shared" si="0"/>
        <v>0</v>
      </c>
      <c r="G17" s="71">
        <f t="shared" si="1"/>
        <v>0</v>
      </c>
      <c r="H17" s="71">
        <f t="shared" si="2"/>
        <v>0</v>
      </c>
      <c r="I17" s="71">
        <f t="shared" si="3"/>
        <v>0</v>
      </c>
      <c r="J17" s="71">
        <f t="shared" si="4"/>
        <v>1</v>
      </c>
      <c r="K17" s="71">
        <f t="shared" si="5"/>
        <v>0</v>
      </c>
      <c r="L17" s="71">
        <f t="shared" si="6"/>
        <v>0</v>
      </c>
      <c r="M17" s="71">
        <f t="shared" si="7"/>
        <v>0</v>
      </c>
      <c r="N17" s="71">
        <f t="shared" si="8"/>
        <v>0</v>
      </c>
      <c r="O17" s="71">
        <f t="shared" si="9"/>
        <v>0</v>
      </c>
      <c r="P17" s="71">
        <f t="shared" si="10"/>
        <v>0</v>
      </c>
      <c r="Q17" s="71">
        <f t="shared" si="11"/>
        <v>0</v>
      </c>
      <c r="R17" s="71">
        <f t="shared" si="12"/>
        <v>0</v>
      </c>
      <c r="S17" s="71"/>
      <c r="T17" s="71"/>
      <c r="U17" s="87"/>
      <c r="V17" s="87"/>
      <c r="W17" s="87"/>
      <c r="X17" s="92">
        <f t="shared" si="13"/>
        <v>0</v>
      </c>
      <c r="Y17" s="72">
        <f t="shared" si="14"/>
        <v>1</v>
      </c>
      <c r="Z17" s="72">
        <f t="shared" si="15"/>
        <v>0</v>
      </c>
      <c r="AA17" s="73" t="str">
        <f t="shared" si="16"/>
        <v/>
      </c>
    </row>
    <row r="18" spans="1:27" ht="12.9" customHeight="1" x14ac:dyDescent="0.3">
      <c r="A18" s="115">
        <v>9</v>
      </c>
      <c r="B18" s="68" t="str">
        <f>'Wettkampf 1'!B18</f>
        <v>Hüntelmann Agnes</v>
      </c>
      <c r="C18" s="68" t="str">
        <f>'Wettkampf 1'!C18</f>
        <v>Lahn I</v>
      </c>
      <c r="D18" s="84"/>
      <c r="E18" s="85"/>
      <c r="F18" s="70">
        <f t="shared" si="0"/>
        <v>0</v>
      </c>
      <c r="G18" s="71">
        <f t="shared" si="1"/>
        <v>0</v>
      </c>
      <c r="H18" s="71">
        <f t="shared" si="2"/>
        <v>0</v>
      </c>
      <c r="I18" s="71">
        <f t="shared" si="3"/>
        <v>0</v>
      </c>
      <c r="J18" s="71">
        <f t="shared" si="4"/>
        <v>0</v>
      </c>
      <c r="K18" s="71">
        <f t="shared" si="5"/>
        <v>0</v>
      </c>
      <c r="L18" s="71">
        <f t="shared" si="6"/>
        <v>1</v>
      </c>
      <c r="M18" s="71">
        <f t="shared" si="7"/>
        <v>0</v>
      </c>
      <c r="N18" s="71">
        <f t="shared" si="8"/>
        <v>0</v>
      </c>
      <c r="O18" s="71">
        <f t="shared" si="9"/>
        <v>0</v>
      </c>
      <c r="P18" s="71">
        <f t="shared" si="10"/>
        <v>0</v>
      </c>
      <c r="Q18" s="71">
        <f t="shared" si="11"/>
        <v>0</v>
      </c>
      <c r="R18" s="71">
        <f t="shared" si="12"/>
        <v>0</v>
      </c>
      <c r="S18" s="71"/>
      <c r="T18" s="71"/>
      <c r="U18" s="87"/>
      <c r="V18" s="87"/>
      <c r="W18" s="87"/>
      <c r="X18" s="92">
        <f t="shared" si="13"/>
        <v>0</v>
      </c>
      <c r="Y18" s="72">
        <f t="shared" si="14"/>
        <v>1</v>
      </c>
      <c r="Z18" s="72">
        <f t="shared" si="15"/>
        <v>0</v>
      </c>
      <c r="AA18" s="73" t="str">
        <f t="shared" si="16"/>
        <v/>
      </c>
    </row>
    <row r="19" spans="1:27" ht="12.9" customHeight="1" x14ac:dyDescent="0.3">
      <c r="A19" s="115">
        <v>10</v>
      </c>
      <c r="B19" s="68" t="str">
        <f>'Wettkampf 1'!B19</f>
        <v>Benten Waltraud</v>
      </c>
      <c r="C19" s="68" t="str">
        <f>'Wettkampf 1'!C19</f>
        <v>Lahn I</v>
      </c>
      <c r="D19" s="84"/>
      <c r="E19" s="85"/>
      <c r="F19" s="70">
        <f t="shared" si="0"/>
        <v>0</v>
      </c>
      <c r="G19" s="71">
        <f t="shared" si="1"/>
        <v>0</v>
      </c>
      <c r="H19" s="71">
        <f t="shared" si="2"/>
        <v>0</v>
      </c>
      <c r="I19" s="71">
        <f t="shared" si="3"/>
        <v>0</v>
      </c>
      <c r="J19" s="71">
        <f t="shared" si="4"/>
        <v>0</v>
      </c>
      <c r="K19" s="71">
        <f t="shared" si="5"/>
        <v>0</v>
      </c>
      <c r="L19" s="71">
        <f t="shared" si="6"/>
        <v>1</v>
      </c>
      <c r="M19" s="71">
        <f t="shared" si="7"/>
        <v>0</v>
      </c>
      <c r="N19" s="71">
        <f t="shared" si="8"/>
        <v>0</v>
      </c>
      <c r="O19" s="71">
        <f t="shared" si="9"/>
        <v>0</v>
      </c>
      <c r="P19" s="71">
        <f t="shared" si="10"/>
        <v>0</v>
      </c>
      <c r="Q19" s="71">
        <f t="shared" si="11"/>
        <v>0</v>
      </c>
      <c r="R19" s="71">
        <f t="shared" si="12"/>
        <v>0</v>
      </c>
      <c r="S19" s="71"/>
      <c r="T19" s="71"/>
      <c r="U19" s="87"/>
      <c r="V19" s="87"/>
      <c r="W19" s="87"/>
      <c r="X19" s="92">
        <f t="shared" si="13"/>
        <v>0</v>
      </c>
      <c r="Y19" s="72">
        <f t="shared" si="14"/>
        <v>1</v>
      </c>
      <c r="Z19" s="72">
        <f t="shared" si="15"/>
        <v>0</v>
      </c>
      <c r="AA19" s="73" t="str">
        <f t="shared" si="16"/>
        <v/>
      </c>
    </row>
    <row r="20" spans="1:27" ht="12.9" customHeight="1" x14ac:dyDescent="0.3">
      <c r="A20" s="115">
        <v>11</v>
      </c>
      <c r="B20" s="68" t="str">
        <f>'Wettkampf 1'!B20</f>
        <v>Bröker Karin</v>
      </c>
      <c r="C20" s="68" t="str">
        <f>'Wettkampf 1'!C20</f>
        <v>Lahn I</v>
      </c>
      <c r="D20" s="84"/>
      <c r="E20" s="85" t="s">
        <v>39</v>
      </c>
      <c r="F20" s="70" t="str">
        <f t="shared" si="0"/>
        <v>0</v>
      </c>
      <c r="G20" s="71">
        <f t="shared" si="1"/>
        <v>0</v>
      </c>
      <c r="H20" s="71">
        <f t="shared" si="2"/>
        <v>0</v>
      </c>
      <c r="I20" s="71">
        <f t="shared" si="3"/>
        <v>0</v>
      </c>
      <c r="J20" s="71">
        <f t="shared" si="4"/>
        <v>0</v>
      </c>
      <c r="K20" s="71" t="str">
        <f t="shared" si="5"/>
        <v>0</v>
      </c>
      <c r="L20" s="71">
        <f t="shared" si="6"/>
        <v>0</v>
      </c>
      <c r="M20" s="71">
        <f t="shared" si="7"/>
        <v>0</v>
      </c>
      <c r="N20" s="71">
        <f t="shared" si="8"/>
        <v>0</v>
      </c>
      <c r="O20" s="71">
        <f t="shared" si="9"/>
        <v>0</v>
      </c>
      <c r="P20" s="71">
        <f t="shared" si="10"/>
        <v>0</v>
      </c>
      <c r="Q20" s="71">
        <f t="shared" si="11"/>
        <v>0</v>
      </c>
      <c r="R20" s="71">
        <f t="shared" si="12"/>
        <v>0</v>
      </c>
      <c r="S20" s="71"/>
      <c r="T20" s="71"/>
      <c r="U20" s="87"/>
      <c r="V20" s="87"/>
      <c r="W20" s="87"/>
      <c r="X20" s="92">
        <f t="shared" si="13"/>
        <v>0</v>
      </c>
      <c r="Y20" s="72">
        <f t="shared" si="14"/>
        <v>1</v>
      </c>
      <c r="Z20" s="72">
        <f t="shared" si="15"/>
        <v>0</v>
      </c>
      <c r="AA20" s="73" t="str">
        <f t="shared" si="16"/>
        <v/>
      </c>
    </row>
    <row r="21" spans="1:27" ht="12.9" customHeight="1" x14ac:dyDescent="0.3">
      <c r="A21" s="115">
        <v>12</v>
      </c>
      <c r="B21" s="68" t="str">
        <f>'Wettkampf 1'!B21</f>
        <v>Thyen Kerstin</v>
      </c>
      <c r="C21" s="68" t="str">
        <f>'Wettkampf 1'!C21</f>
        <v>Lahn I</v>
      </c>
      <c r="D21" s="84"/>
      <c r="E21" s="85" t="s">
        <v>39</v>
      </c>
      <c r="F21" s="70" t="str">
        <f t="shared" si="0"/>
        <v>0</v>
      </c>
      <c r="G21" s="71">
        <f t="shared" si="1"/>
        <v>0</v>
      </c>
      <c r="H21" s="71">
        <f t="shared" si="2"/>
        <v>0</v>
      </c>
      <c r="I21" s="71">
        <f t="shared" si="3"/>
        <v>0</v>
      </c>
      <c r="J21" s="71">
        <f t="shared" si="4"/>
        <v>0</v>
      </c>
      <c r="K21" s="71" t="str">
        <f t="shared" si="5"/>
        <v>0</v>
      </c>
      <c r="L21" s="71">
        <f t="shared" si="6"/>
        <v>0</v>
      </c>
      <c r="M21" s="71">
        <f t="shared" si="7"/>
        <v>0</v>
      </c>
      <c r="N21" s="71">
        <f t="shared" si="8"/>
        <v>0</v>
      </c>
      <c r="O21" s="71">
        <f t="shared" si="9"/>
        <v>0</v>
      </c>
      <c r="P21" s="71">
        <f t="shared" si="10"/>
        <v>0</v>
      </c>
      <c r="Q21" s="71">
        <f t="shared" si="11"/>
        <v>0</v>
      </c>
      <c r="R21" s="71">
        <f t="shared" si="12"/>
        <v>0</v>
      </c>
      <c r="S21" s="71"/>
      <c r="T21" s="71"/>
      <c r="U21" s="87"/>
      <c r="V21" s="87"/>
      <c r="W21" s="87"/>
      <c r="X21" s="92">
        <f t="shared" si="13"/>
        <v>0</v>
      </c>
      <c r="Y21" s="72">
        <f t="shared" si="14"/>
        <v>1</v>
      </c>
      <c r="Z21" s="72">
        <f t="shared" si="15"/>
        <v>0</v>
      </c>
      <c r="AA21" s="73" t="str">
        <f t="shared" si="16"/>
        <v/>
      </c>
    </row>
    <row r="22" spans="1:27" ht="12.9" customHeight="1" x14ac:dyDescent="0.3">
      <c r="A22" s="115">
        <v>13</v>
      </c>
      <c r="B22" s="68" t="str">
        <f>'Wettkampf 1'!B22</f>
        <v>Rehorst Marita</v>
      </c>
      <c r="C22" s="68" t="str">
        <f>'Wettkampf 1'!C22</f>
        <v>Werlte II</v>
      </c>
      <c r="D22" s="84"/>
      <c r="E22" s="85"/>
      <c r="F22" s="70">
        <f t="shared" si="0"/>
        <v>0</v>
      </c>
      <c r="G22" s="71">
        <f t="shared" si="1"/>
        <v>0</v>
      </c>
      <c r="H22" s="71">
        <f t="shared" si="2"/>
        <v>0</v>
      </c>
      <c r="I22" s="71">
        <f t="shared" si="3"/>
        <v>0</v>
      </c>
      <c r="J22" s="71">
        <f t="shared" si="4"/>
        <v>0</v>
      </c>
      <c r="K22" s="71">
        <f t="shared" si="5"/>
        <v>0</v>
      </c>
      <c r="L22" s="71">
        <f t="shared" si="6"/>
        <v>0</v>
      </c>
      <c r="M22" s="71">
        <f t="shared" si="7"/>
        <v>0</v>
      </c>
      <c r="N22" s="71">
        <f t="shared" si="8"/>
        <v>1</v>
      </c>
      <c r="O22" s="71">
        <f t="shared" si="9"/>
        <v>0</v>
      </c>
      <c r="P22" s="71">
        <f t="shared" si="10"/>
        <v>0</v>
      </c>
      <c r="Q22" s="71">
        <f t="shared" si="11"/>
        <v>0</v>
      </c>
      <c r="R22" s="71">
        <f t="shared" si="12"/>
        <v>0</v>
      </c>
      <c r="S22" s="71"/>
      <c r="T22" s="71"/>
      <c r="U22" s="87"/>
      <c r="V22" s="87"/>
      <c r="W22" s="87"/>
      <c r="X22" s="92">
        <f t="shared" si="13"/>
        <v>0</v>
      </c>
      <c r="Y22" s="72">
        <f t="shared" si="14"/>
        <v>1</v>
      </c>
      <c r="Z22" s="72">
        <f t="shared" si="15"/>
        <v>0</v>
      </c>
      <c r="AA22" s="73" t="str">
        <f t="shared" si="16"/>
        <v/>
      </c>
    </row>
    <row r="23" spans="1:27" ht="12.9" customHeight="1" x14ac:dyDescent="0.3">
      <c r="A23" s="115">
        <v>14</v>
      </c>
      <c r="B23" s="68" t="str">
        <f>'Wettkampf 1'!B23</f>
        <v>Deitermann Erika</v>
      </c>
      <c r="C23" s="68" t="str">
        <f>'Wettkampf 1'!C23</f>
        <v>Werlte II</v>
      </c>
      <c r="D23" s="84"/>
      <c r="E23" s="85"/>
      <c r="F23" s="70">
        <f t="shared" si="0"/>
        <v>0</v>
      </c>
      <c r="G23" s="71">
        <f t="shared" si="1"/>
        <v>0</v>
      </c>
      <c r="H23" s="71">
        <f t="shared" si="2"/>
        <v>0</v>
      </c>
      <c r="I23" s="71">
        <f t="shared" si="3"/>
        <v>0</v>
      </c>
      <c r="J23" s="71">
        <f t="shared" si="4"/>
        <v>0</v>
      </c>
      <c r="K23" s="71">
        <f t="shared" si="5"/>
        <v>0</v>
      </c>
      <c r="L23" s="71">
        <f t="shared" si="6"/>
        <v>0</v>
      </c>
      <c r="M23" s="71">
        <f t="shared" si="7"/>
        <v>0</v>
      </c>
      <c r="N23" s="71">
        <f t="shared" si="8"/>
        <v>1</v>
      </c>
      <c r="O23" s="71">
        <f t="shared" si="9"/>
        <v>0</v>
      </c>
      <c r="P23" s="71">
        <f t="shared" si="10"/>
        <v>0</v>
      </c>
      <c r="Q23" s="71">
        <f t="shared" si="11"/>
        <v>0</v>
      </c>
      <c r="R23" s="71">
        <f t="shared" si="12"/>
        <v>0</v>
      </c>
      <c r="S23" s="71"/>
      <c r="T23" s="71"/>
      <c r="U23" s="87"/>
      <c r="V23" s="87"/>
      <c r="W23" s="87"/>
      <c r="X23" s="92">
        <f t="shared" si="13"/>
        <v>0</v>
      </c>
      <c r="Y23" s="72">
        <f t="shared" si="14"/>
        <v>1</v>
      </c>
      <c r="Z23" s="72">
        <f t="shared" si="15"/>
        <v>0</v>
      </c>
      <c r="AA23" s="73" t="str">
        <f t="shared" si="16"/>
        <v/>
      </c>
    </row>
    <row r="24" spans="1:27" ht="12.9" customHeight="1" x14ac:dyDescent="0.3">
      <c r="A24" s="115">
        <v>15</v>
      </c>
      <c r="B24" s="68" t="str">
        <f>'Wettkampf 1'!B24</f>
        <v>Kensinger Elvira</v>
      </c>
      <c r="C24" s="68" t="str">
        <f>'Wettkampf 1'!C24</f>
        <v>Werlte II</v>
      </c>
      <c r="D24" s="84"/>
      <c r="E24" s="85"/>
      <c r="F24" s="70">
        <f t="shared" si="0"/>
        <v>0</v>
      </c>
      <c r="G24" s="71">
        <f t="shared" si="1"/>
        <v>0</v>
      </c>
      <c r="H24" s="71">
        <f t="shared" si="2"/>
        <v>0</v>
      </c>
      <c r="I24" s="71">
        <f t="shared" si="3"/>
        <v>0</v>
      </c>
      <c r="J24" s="71">
        <f t="shared" si="4"/>
        <v>0</v>
      </c>
      <c r="K24" s="71">
        <f t="shared" si="5"/>
        <v>0</v>
      </c>
      <c r="L24" s="71">
        <f t="shared" si="6"/>
        <v>0</v>
      </c>
      <c r="M24" s="71">
        <f t="shared" si="7"/>
        <v>0</v>
      </c>
      <c r="N24" s="71">
        <f t="shared" si="8"/>
        <v>1</v>
      </c>
      <c r="O24" s="71">
        <f t="shared" si="9"/>
        <v>0</v>
      </c>
      <c r="P24" s="71">
        <f t="shared" si="10"/>
        <v>0</v>
      </c>
      <c r="Q24" s="71">
        <f t="shared" si="11"/>
        <v>0</v>
      </c>
      <c r="R24" s="71">
        <f t="shared" si="12"/>
        <v>0</v>
      </c>
      <c r="S24" s="71"/>
      <c r="T24" s="71"/>
      <c r="U24" s="87"/>
      <c r="V24" s="87"/>
      <c r="W24" s="87"/>
      <c r="X24" s="92">
        <f t="shared" si="13"/>
        <v>0</v>
      </c>
      <c r="Y24" s="72">
        <f t="shared" si="14"/>
        <v>1</v>
      </c>
      <c r="Z24" s="72">
        <f t="shared" si="15"/>
        <v>0</v>
      </c>
      <c r="AA24" s="73" t="str">
        <f t="shared" si="16"/>
        <v/>
      </c>
    </row>
    <row r="25" spans="1:27" ht="12.9" customHeight="1" x14ac:dyDescent="0.3">
      <c r="A25" s="115">
        <v>16</v>
      </c>
      <c r="B25" s="68" t="str">
        <f>'Wettkampf 1'!B25</f>
        <v>Freitag Silvia</v>
      </c>
      <c r="C25" s="68" t="str">
        <f>'Wettkampf 1'!C25</f>
        <v>Werlte II</v>
      </c>
      <c r="D25" s="84"/>
      <c r="E25" s="85"/>
      <c r="F25" s="70">
        <f t="shared" si="0"/>
        <v>0</v>
      </c>
      <c r="G25" s="71">
        <f t="shared" si="1"/>
        <v>0</v>
      </c>
      <c r="H25" s="71">
        <f t="shared" si="2"/>
        <v>0</v>
      </c>
      <c r="I25" s="71">
        <f t="shared" si="3"/>
        <v>0</v>
      </c>
      <c r="J25" s="71">
        <f t="shared" si="4"/>
        <v>0</v>
      </c>
      <c r="K25" s="71">
        <f t="shared" si="5"/>
        <v>0</v>
      </c>
      <c r="L25" s="71">
        <f t="shared" si="6"/>
        <v>0</v>
      </c>
      <c r="M25" s="71">
        <f t="shared" si="7"/>
        <v>0</v>
      </c>
      <c r="N25" s="71">
        <f t="shared" si="8"/>
        <v>1</v>
      </c>
      <c r="O25" s="71">
        <f t="shared" si="9"/>
        <v>0</v>
      </c>
      <c r="P25" s="71">
        <f t="shared" si="10"/>
        <v>0</v>
      </c>
      <c r="Q25" s="71">
        <f t="shared" si="11"/>
        <v>0</v>
      </c>
      <c r="R25" s="71">
        <f t="shared" si="12"/>
        <v>0</v>
      </c>
      <c r="S25" s="71"/>
      <c r="T25" s="71"/>
      <c r="U25" s="87"/>
      <c r="V25" s="87"/>
      <c r="W25" s="87"/>
      <c r="X25" s="92">
        <f t="shared" si="13"/>
        <v>0</v>
      </c>
      <c r="Y25" s="72">
        <f t="shared" si="14"/>
        <v>1</v>
      </c>
      <c r="Z25" s="72">
        <f t="shared" si="15"/>
        <v>0</v>
      </c>
      <c r="AA25" s="73" t="str">
        <f t="shared" si="16"/>
        <v/>
      </c>
    </row>
    <row r="26" spans="1:27" ht="12.9" customHeight="1" x14ac:dyDescent="0.3">
      <c r="A26" s="115">
        <v>17</v>
      </c>
      <c r="B26" s="68" t="str">
        <f>'Wettkampf 1'!B26</f>
        <v>Büter Maria</v>
      </c>
      <c r="C26" s="68" t="str">
        <f>'Wettkampf 1'!C26</f>
        <v>Werlte II</v>
      </c>
      <c r="D26" s="84"/>
      <c r="E26" s="85" t="s">
        <v>39</v>
      </c>
      <c r="F26" s="70" t="str">
        <f t="shared" si="0"/>
        <v>0</v>
      </c>
      <c r="G26" s="71">
        <f t="shared" si="1"/>
        <v>0</v>
      </c>
      <c r="H26" s="71">
        <f t="shared" si="2"/>
        <v>0</v>
      </c>
      <c r="I26" s="71">
        <f t="shared" si="3"/>
        <v>0</v>
      </c>
      <c r="J26" s="71">
        <f t="shared" si="4"/>
        <v>0</v>
      </c>
      <c r="K26" s="71">
        <f t="shared" si="5"/>
        <v>0</v>
      </c>
      <c r="L26" s="71">
        <f t="shared" si="6"/>
        <v>0</v>
      </c>
      <c r="M26" s="71" t="str">
        <f t="shared" si="7"/>
        <v>0</v>
      </c>
      <c r="N26" s="71">
        <f t="shared" si="8"/>
        <v>0</v>
      </c>
      <c r="O26" s="71">
        <f t="shared" si="9"/>
        <v>0</v>
      </c>
      <c r="P26" s="71">
        <f t="shared" si="10"/>
        <v>0</v>
      </c>
      <c r="Q26" s="71">
        <f t="shared" si="11"/>
        <v>0</v>
      </c>
      <c r="R26" s="71">
        <f t="shared" si="12"/>
        <v>0</v>
      </c>
      <c r="S26" s="71"/>
      <c r="T26" s="71"/>
      <c r="U26" s="87"/>
      <c r="V26" s="87"/>
      <c r="W26" s="87"/>
      <c r="X26" s="92">
        <f t="shared" si="13"/>
        <v>0</v>
      </c>
      <c r="Y26" s="72">
        <f t="shared" si="14"/>
        <v>1</v>
      </c>
      <c r="Z26" s="72">
        <f t="shared" si="15"/>
        <v>0</v>
      </c>
      <c r="AA26" s="73" t="str">
        <f t="shared" si="16"/>
        <v/>
      </c>
    </row>
    <row r="27" spans="1:27" ht="12.9" customHeight="1" x14ac:dyDescent="0.3">
      <c r="A27" s="115">
        <v>18</v>
      </c>
      <c r="B27" s="68" t="str">
        <f>'Wettkampf 1'!B27</f>
        <v>Grote Annelen</v>
      </c>
      <c r="C27" s="68" t="str">
        <f>'Wettkampf 1'!C27</f>
        <v>Neubörger I</v>
      </c>
      <c r="D27" s="84"/>
      <c r="E27" s="85" t="s">
        <v>39</v>
      </c>
      <c r="F27" s="70" t="str">
        <f t="shared" si="0"/>
        <v>0</v>
      </c>
      <c r="G27" s="71">
        <f t="shared" si="1"/>
        <v>0</v>
      </c>
      <c r="H27" s="71">
        <f t="shared" si="2"/>
        <v>0</v>
      </c>
      <c r="I27" s="71">
        <f t="shared" si="3"/>
        <v>0</v>
      </c>
      <c r="J27" s="71">
        <f t="shared" si="4"/>
        <v>0</v>
      </c>
      <c r="K27" s="71">
        <f t="shared" si="5"/>
        <v>0</v>
      </c>
      <c r="L27" s="71">
        <f t="shared" si="6"/>
        <v>0</v>
      </c>
      <c r="M27" s="71">
        <f t="shared" si="7"/>
        <v>0</v>
      </c>
      <c r="N27" s="71">
        <f t="shared" si="8"/>
        <v>0</v>
      </c>
      <c r="O27" s="71" t="str">
        <f t="shared" si="9"/>
        <v>0</v>
      </c>
      <c r="P27" s="71">
        <f t="shared" si="10"/>
        <v>0</v>
      </c>
      <c r="Q27" s="71">
        <f t="shared" si="11"/>
        <v>0</v>
      </c>
      <c r="R27" s="71">
        <f t="shared" si="12"/>
        <v>0</v>
      </c>
      <c r="S27" s="71"/>
      <c r="T27" s="71"/>
      <c r="U27" s="87"/>
      <c r="V27" s="87"/>
      <c r="W27" s="87"/>
      <c r="X27" s="92">
        <f t="shared" si="13"/>
        <v>0</v>
      </c>
      <c r="Y27" s="72">
        <f t="shared" si="14"/>
        <v>1</v>
      </c>
      <c r="Z27" s="72">
        <f t="shared" si="15"/>
        <v>0</v>
      </c>
      <c r="AA27" s="73" t="str">
        <f t="shared" si="16"/>
        <v/>
      </c>
    </row>
    <row r="28" spans="1:27" ht="12.9" customHeight="1" x14ac:dyDescent="0.3">
      <c r="A28" s="115">
        <v>19</v>
      </c>
      <c r="B28" s="68" t="str">
        <f>'Wettkampf 1'!B28</f>
        <v>Runde Heike</v>
      </c>
      <c r="C28" s="68" t="str">
        <f>'Wettkampf 1'!C28</f>
        <v>Neubörger I</v>
      </c>
      <c r="D28" s="84"/>
      <c r="E28" s="85"/>
      <c r="F28" s="70">
        <f t="shared" si="0"/>
        <v>0</v>
      </c>
      <c r="G28" s="71">
        <f t="shared" si="1"/>
        <v>0</v>
      </c>
      <c r="H28" s="71">
        <f t="shared" si="2"/>
        <v>0</v>
      </c>
      <c r="I28" s="71">
        <f t="shared" si="3"/>
        <v>0</v>
      </c>
      <c r="J28" s="71">
        <f t="shared" si="4"/>
        <v>0</v>
      </c>
      <c r="K28" s="71">
        <f t="shared" si="5"/>
        <v>0</v>
      </c>
      <c r="L28" s="71">
        <f t="shared" si="6"/>
        <v>0</v>
      </c>
      <c r="M28" s="71">
        <f t="shared" si="7"/>
        <v>0</v>
      </c>
      <c r="N28" s="71">
        <f t="shared" si="8"/>
        <v>0</v>
      </c>
      <c r="O28" s="71">
        <f t="shared" si="9"/>
        <v>0</v>
      </c>
      <c r="P28" s="71">
        <f t="shared" si="10"/>
        <v>1</v>
      </c>
      <c r="Q28" s="71">
        <f t="shared" si="11"/>
        <v>0</v>
      </c>
      <c r="R28" s="71">
        <f t="shared" si="12"/>
        <v>0</v>
      </c>
      <c r="S28" s="71"/>
      <c r="T28" s="71"/>
      <c r="U28" s="87"/>
      <c r="V28" s="87"/>
      <c r="W28" s="87"/>
      <c r="X28" s="92">
        <f t="shared" si="13"/>
        <v>0</v>
      </c>
      <c r="Y28" s="72">
        <f t="shared" si="14"/>
        <v>1</v>
      </c>
      <c r="Z28" s="72">
        <f t="shared" si="15"/>
        <v>0</v>
      </c>
      <c r="AA28" s="73" t="str">
        <f t="shared" si="16"/>
        <v/>
      </c>
    </row>
    <row r="29" spans="1:27" ht="12.9" customHeight="1" x14ac:dyDescent="0.3">
      <c r="A29" s="115">
        <v>20</v>
      </c>
      <c r="B29" s="68" t="str">
        <f>'Wettkampf 1'!B29</f>
        <v>Jansen Angelika</v>
      </c>
      <c r="C29" s="68" t="str">
        <f>'Wettkampf 1'!C29</f>
        <v>Neubörger I</v>
      </c>
      <c r="D29" s="84"/>
      <c r="E29" s="85"/>
      <c r="F29" s="70">
        <f t="shared" si="0"/>
        <v>0</v>
      </c>
      <c r="G29" s="71">
        <f t="shared" si="1"/>
        <v>0</v>
      </c>
      <c r="H29" s="71">
        <f t="shared" si="2"/>
        <v>0</v>
      </c>
      <c r="I29" s="71">
        <f t="shared" si="3"/>
        <v>0</v>
      </c>
      <c r="J29" s="71">
        <f t="shared" si="4"/>
        <v>0</v>
      </c>
      <c r="K29" s="71">
        <f t="shared" si="5"/>
        <v>0</v>
      </c>
      <c r="L29" s="71">
        <f t="shared" si="6"/>
        <v>0</v>
      </c>
      <c r="M29" s="71">
        <f t="shared" si="7"/>
        <v>0</v>
      </c>
      <c r="N29" s="71">
        <f t="shared" si="8"/>
        <v>0</v>
      </c>
      <c r="O29" s="71">
        <f t="shared" si="9"/>
        <v>0</v>
      </c>
      <c r="P29" s="71">
        <f t="shared" si="10"/>
        <v>1</v>
      </c>
      <c r="Q29" s="71">
        <f t="shared" si="11"/>
        <v>0</v>
      </c>
      <c r="R29" s="71">
        <f t="shared" si="12"/>
        <v>0</v>
      </c>
      <c r="S29" s="71"/>
      <c r="T29" s="71"/>
      <c r="U29" s="87"/>
      <c r="V29" s="87"/>
      <c r="W29" s="87"/>
      <c r="X29" s="92">
        <f t="shared" si="13"/>
        <v>0</v>
      </c>
      <c r="Y29" s="72">
        <f t="shared" si="14"/>
        <v>1</v>
      </c>
      <c r="Z29" s="72">
        <f t="shared" si="15"/>
        <v>0</v>
      </c>
      <c r="AA29" s="73" t="str">
        <f t="shared" si="16"/>
        <v/>
      </c>
    </row>
    <row r="30" spans="1:27" ht="12.9" customHeight="1" x14ac:dyDescent="0.3">
      <c r="A30" s="115">
        <v>21</v>
      </c>
      <c r="B30" s="68" t="str">
        <f>'Wettkampf 1'!B30</f>
        <v>Breer Marlene</v>
      </c>
      <c r="C30" s="68" t="str">
        <f>'Wettkampf 1'!C30</f>
        <v>Neubörger I</v>
      </c>
      <c r="D30" s="84"/>
      <c r="E30" s="85"/>
      <c r="F30" s="70">
        <f t="shared" si="0"/>
        <v>0</v>
      </c>
      <c r="G30" s="71">
        <f t="shared" si="1"/>
        <v>0</v>
      </c>
      <c r="H30" s="71">
        <f t="shared" si="2"/>
        <v>0</v>
      </c>
      <c r="I30" s="71">
        <f t="shared" si="3"/>
        <v>0</v>
      </c>
      <c r="J30" s="71">
        <f t="shared" si="4"/>
        <v>0</v>
      </c>
      <c r="K30" s="71">
        <f t="shared" si="5"/>
        <v>0</v>
      </c>
      <c r="L30" s="71">
        <f t="shared" si="6"/>
        <v>0</v>
      </c>
      <c r="M30" s="71">
        <f t="shared" si="7"/>
        <v>0</v>
      </c>
      <c r="N30" s="71">
        <f t="shared" si="8"/>
        <v>0</v>
      </c>
      <c r="O30" s="71">
        <f t="shared" si="9"/>
        <v>0</v>
      </c>
      <c r="P30" s="71">
        <f t="shared" si="10"/>
        <v>1</v>
      </c>
      <c r="Q30" s="71">
        <f t="shared" si="11"/>
        <v>0</v>
      </c>
      <c r="R30" s="71">
        <f t="shared" si="12"/>
        <v>0</v>
      </c>
      <c r="S30" s="71"/>
      <c r="T30" s="71"/>
      <c r="U30" s="87"/>
      <c r="V30" s="87"/>
      <c r="W30" s="87"/>
      <c r="X30" s="92">
        <f t="shared" si="13"/>
        <v>0</v>
      </c>
      <c r="Y30" s="72">
        <f t="shared" si="14"/>
        <v>1</v>
      </c>
      <c r="Z30" s="72">
        <f t="shared" si="15"/>
        <v>0</v>
      </c>
      <c r="AA30" s="73" t="str">
        <f t="shared" si="16"/>
        <v/>
      </c>
    </row>
    <row r="31" spans="1:27" ht="12.9" customHeight="1" x14ac:dyDescent="0.3">
      <c r="A31" s="115">
        <v>22</v>
      </c>
      <c r="B31" s="68" t="str">
        <f>'Wettkampf 1'!B31</f>
        <v>Pranger Michaela</v>
      </c>
      <c r="C31" s="68" t="str">
        <f>'Wettkampf 1'!C31</f>
        <v>Sögel IV</v>
      </c>
      <c r="D31" s="84"/>
      <c r="E31" s="85"/>
      <c r="F31" s="70">
        <f t="shared" si="0"/>
        <v>0</v>
      </c>
      <c r="G31" s="71">
        <f t="shared" si="1"/>
        <v>0</v>
      </c>
      <c r="H31" s="71">
        <f t="shared" si="2"/>
        <v>0</v>
      </c>
      <c r="I31" s="71">
        <f t="shared" si="3"/>
        <v>0</v>
      </c>
      <c r="J31" s="71">
        <f t="shared" si="4"/>
        <v>0</v>
      </c>
      <c r="K31" s="71">
        <f t="shared" si="5"/>
        <v>0</v>
      </c>
      <c r="L31" s="71">
        <f t="shared" si="6"/>
        <v>0</v>
      </c>
      <c r="M31" s="71">
        <f t="shared" si="7"/>
        <v>0</v>
      </c>
      <c r="N31" s="71">
        <f t="shared" si="8"/>
        <v>0</v>
      </c>
      <c r="O31" s="71">
        <f t="shared" si="9"/>
        <v>0</v>
      </c>
      <c r="P31" s="71">
        <f t="shared" si="10"/>
        <v>0</v>
      </c>
      <c r="Q31" s="71">
        <f t="shared" si="11"/>
        <v>0</v>
      </c>
      <c r="R31" s="71">
        <f t="shared" si="12"/>
        <v>1</v>
      </c>
      <c r="S31" s="71"/>
      <c r="T31" s="71"/>
      <c r="U31" s="87"/>
      <c r="V31" s="87"/>
      <c r="W31" s="87"/>
      <c r="X31" s="92">
        <f t="shared" si="13"/>
        <v>0</v>
      </c>
      <c r="Y31" s="72">
        <f t="shared" si="14"/>
        <v>1</v>
      </c>
      <c r="Z31" s="72">
        <f t="shared" si="15"/>
        <v>0</v>
      </c>
      <c r="AA31" s="73" t="str">
        <f t="shared" si="16"/>
        <v/>
      </c>
    </row>
    <row r="32" spans="1:27" ht="12.9" customHeight="1" x14ac:dyDescent="0.3">
      <c r="A32" s="115">
        <v>23</v>
      </c>
      <c r="B32" s="68" t="str">
        <f>'Wettkampf 1'!B32</f>
        <v>Möhlenkamp Doris</v>
      </c>
      <c r="C32" s="68" t="str">
        <f>'Wettkampf 1'!C32</f>
        <v>Sögel IV</v>
      </c>
      <c r="D32" s="84"/>
      <c r="E32" s="85" t="s">
        <v>39</v>
      </c>
      <c r="F32" s="70" t="str">
        <f t="shared" si="0"/>
        <v>0</v>
      </c>
      <c r="G32" s="71">
        <f t="shared" si="1"/>
        <v>0</v>
      </c>
      <c r="H32" s="71">
        <f t="shared" si="2"/>
        <v>0</v>
      </c>
      <c r="I32" s="71">
        <f t="shared" si="3"/>
        <v>0</v>
      </c>
      <c r="J32" s="71">
        <f t="shared" si="4"/>
        <v>0</v>
      </c>
      <c r="K32" s="71">
        <f t="shared" si="5"/>
        <v>0</v>
      </c>
      <c r="L32" s="71">
        <f t="shared" si="6"/>
        <v>0</v>
      </c>
      <c r="M32" s="71">
        <f t="shared" si="7"/>
        <v>0</v>
      </c>
      <c r="N32" s="71">
        <f t="shared" si="8"/>
        <v>0</v>
      </c>
      <c r="O32" s="71">
        <f t="shared" si="9"/>
        <v>0</v>
      </c>
      <c r="P32" s="71">
        <f t="shared" si="10"/>
        <v>0</v>
      </c>
      <c r="Q32" s="71" t="str">
        <f t="shared" si="11"/>
        <v>0</v>
      </c>
      <c r="R32" s="71">
        <f t="shared" si="12"/>
        <v>0</v>
      </c>
      <c r="S32" s="71"/>
      <c r="T32" s="71"/>
      <c r="U32" s="87"/>
      <c r="V32" s="87"/>
      <c r="W32" s="87"/>
      <c r="X32" s="92">
        <f t="shared" si="13"/>
        <v>0</v>
      </c>
      <c r="Y32" s="72">
        <f t="shared" si="14"/>
        <v>1</v>
      </c>
      <c r="Z32" s="72">
        <f t="shared" si="15"/>
        <v>0</v>
      </c>
      <c r="AA32" s="73" t="str">
        <f t="shared" si="16"/>
        <v/>
      </c>
    </row>
    <row r="33" spans="1:27" ht="12.9" customHeight="1" x14ac:dyDescent="0.3">
      <c r="A33" s="115">
        <v>24</v>
      </c>
      <c r="B33" s="68" t="str">
        <f>'Wettkampf 1'!B33</f>
        <v>Trempeck Olga</v>
      </c>
      <c r="C33" s="68" t="str">
        <f>'Wettkampf 1'!C33</f>
        <v>Sögel IV</v>
      </c>
      <c r="D33" s="84"/>
      <c r="E33" s="85" t="s">
        <v>39</v>
      </c>
      <c r="F33" s="70" t="str">
        <f t="shared" si="0"/>
        <v>0</v>
      </c>
      <c r="G33" s="71">
        <f t="shared" si="1"/>
        <v>0</v>
      </c>
      <c r="H33" s="71">
        <f t="shared" si="2"/>
        <v>0</v>
      </c>
      <c r="I33" s="71">
        <f t="shared" si="3"/>
        <v>0</v>
      </c>
      <c r="J33" s="71">
        <f t="shared" si="4"/>
        <v>0</v>
      </c>
      <c r="K33" s="71">
        <f t="shared" si="5"/>
        <v>0</v>
      </c>
      <c r="L33" s="71">
        <f t="shared" si="6"/>
        <v>0</v>
      </c>
      <c r="M33" s="71">
        <f t="shared" si="7"/>
        <v>0</v>
      </c>
      <c r="N33" s="71">
        <f t="shared" si="8"/>
        <v>0</v>
      </c>
      <c r="O33" s="71">
        <f t="shared" si="9"/>
        <v>0</v>
      </c>
      <c r="P33" s="71">
        <f t="shared" si="10"/>
        <v>0</v>
      </c>
      <c r="Q33" s="71" t="str">
        <f t="shared" si="11"/>
        <v>0</v>
      </c>
      <c r="R33" s="71">
        <f t="shared" si="12"/>
        <v>0</v>
      </c>
      <c r="S33" s="71"/>
      <c r="T33" s="71"/>
      <c r="U33" s="87"/>
      <c r="V33" s="87"/>
      <c r="W33" s="87"/>
      <c r="X33" s="92">
        <f t="shared" si="13"/>
        <v>0</v>
      </c>
      <c r="Y33" s="72">
        <f t="shared" si="14"/>
        <v>1</v>
      </c>
      <c r="Z33" s="72">
        <f t="shared" si="15"/>
        <v>0</v>
      </c>
      <c r="AA33" s="73" t="str">
        <f t="shared" si="16"/>
        <v/>
      </c>
    </row>
    <row r="34" spans="1:27" ht="12.9" customHeight="1" x14ac:dyDescent="0.3">
      <c r="A34" s="115">
        <v>25</v>
      </c>
      <c r="B34" s="68" t="str">
        <f>'Wettkampf 1'!B34</f>
        <v>Pranger Anne</v>
      </c>
      <c r="C34" s="68" t="str">
        <f>'Wettkampf 1'!C34</f>
        <v>Sögel IV</v>
      </c>
      <c r="D34" s="84"/>
      <c r="E34" s="85"/>
      <c r="F34" s="70">
        <f t="shared" si="0"/>
        <v>0</v>
      </c>
      <c r="G34" s="71">
        <f t="shared" si="1"/>
        <v>0</v>
      </c>
      <c r="H34" s="71">
        <f t="shared" si="2"/>
        <v>0</v>
      </c>
      <c r="I34" s="71">
        <f t="shared" si="3"/>
        <v>0</v>
      </c>
      <c r="J34" s="71">
        <f t="shared" si="4"/>
        <v>0</v>
      </c>
      <c r="K34" s="71">
        <f t="shared" si="5"/>
        <v>0</v>
      </c>
      <c r="L34" s="71">
        <f t="shared" si="6"/>
        <v>0</v>
      </c>
      <c r="M34" s="71">
        <f t="shared" si="7"/>
        <v>0</v>
      </c>
      <c r="N34" s="71">
        <f t="shared" si="8"/>
        <v>0</v>
      </c>
      <c r="O34" s="71">
        <f t="shared" si="9"/>
        <v>0</v>
      </c>
      <c r="P34" s="71">
        <f t="shared" si="10"/>
        <v>0</v>
      </c>
      <c r="Q34" s="71">
        <f t="shared" si="11"/>
        <v>0</v>
      </c>
      <c r="R34" s="71">
        <f t="shared" si="12"/>
        <v>1</v>
      </c>
      <c r="S34" s="71"/>
      <c r="T34" s="71"/>
      <c r="U34" s="87"/>
      <c r="V34" s="87"/>
      <c r="W34" s="87"/>
      <c r="X34" s="92">
        <f t="shared" si="13"/>
        <v>0</v>
      </c>
      <c r="Y34" s="72">
        <f t="shared" si="14"/>
        <v>1</v>
      </c>
      <c r="Z34" s="72">
        <f t="shared" si="15"/>
        <v>0</v>
      </c>
      <c r="AA34" s="73" t="str">
        <f t="shared" si="16"/>
        <v/>
      </c>
    </row>
    <row r="35" spans="1:27" ht="12.9" customHeight="1" x14ac:dyDescent="0.3">
      <c r="A35" s="115">
        <v>26</v>
      </c>
      <c r="B35" s="68" t="str">
        <f>'Wettkampf 1'!B35</f>
        <v>Wübben Manuela</v>
      </c>
      <c r="C35" s="68" t="str">
        <f>'Wettkampf 1'!C35</f>
        <v>Sögel IV</v>
      </c>
      <c r="D35" s="84"/>
      <c r="E35" s="85"/>
      <c r="F35" s="70">
        <f t="shared" si="0"/>
        <v>0</v>
      </c>
      <c r="G35" s="71">
        <f t="shared" si="1"/>
        <v>0</v>
      </c>
      <c r="H35" s="71">
        <f t="shared" si="2"/>
        <v>0</v>
      </c>
      <c r="I35" s="71">
        <f t="shared" si="3"/>
        <v>0</v>
      </c>
      <c r="J35" s="71">
        <f t="shared" si="4"/>
        <v>0</v>
      </c>
      <c r="K35" s="71">
        <f t="shared" si="5"/>
        <v>0</v>
      </c>
      <c r="L35" s="71">
        <f t="shared" si="6"/>
        <v>0</v>
      </c>
      <c r="M35" s="71">
        <f t="shared" si="7"/>
        <v>0</v>
      </c>
      <c r="N35" s="71">
        <f t="shared" si="8"/>
        <v>0</v>
      </c>
      <c r="O35" s="71">
        <f t="shared" si="9"/>
        <v>0</v>
      </c>
      <c r="P35" s="71">
        <f t="shared" si="10"/>
        <v>0</v>
      </c>
      <c r="Q35" s="71">
        <f t="shared" si="11"/>
        <v>0</v>
      </c>
      <c r="R35" s="71">
        <f t="shared" si="12"/>
        <v>1</v>
      </c>
      <c r="S35" s="71"/>
      <c r="T35" s="71"/>
      <c r="U35" s="87"/>
      <c r="V35" s="87"/>
      <c r="W35" s="87"/>
      <c r="X35" s="92">
        <f t="shared" si="13"/>
        <v>0</v>
      </c>
      <c r="Y35" s="72">
        <f t="shared" si="14"/>
        <v>1</v>
      </c>
      <c r="Z35" s="72">
        <f t="shared" si="15"/>
        <v>0</v>
      </c>
      <c r="AA35" s="73" t="str">
        <f t="shared" si="16"/>
        <v/>
      </c>
    </row>
    <row r="36" spans="1:27" ht="12.9" customHeight="1" x14ac:dyDescent="0.3">
      <c r="A36" s="115">
        <v>27</v>
      </c>
      <c r="B36" s="68" t="str">
        <f>'Wettkampf 1'!B36</f>
        <v>Schütze 27</v>
      </c>
      <c r="C36" s="68" t="str">
        <f>'Wettkampf 1'!C36</f>
        <v>Sögel IV</v>
      </c>
      <c r="D36" s="84"/>
      <c r="E36" s="85"/>
      <c r="F36" s="70">
        <f t="shared" si="0"/>
        <v>0</v>
      </c>
      <c r="G36" s="71">
        <f t="shared" si="1"/>
        <v>0</v>
      </c>
      <c r="H36" s="71">
        <f t="shared" si="2"/>
        <v>0</v>
      </c>
      <c r="I36" s="71">
        <f t="shared" si="3"/>
        <v>0</v>
      </c>
      <c r="J36" s="71">
        <f t="shared" si="4"/>
        <v>0</v>
      </c>
      <c r="K36" s="71">
        <f t="shared" si="5"/>
        <v>0</v>
      </c>
      <c r="L36" s="71">
        <f t="shared" si="6"/>
        <v>0</v>
      </c>
      <c r="M36" s="71">
        <f t="shared" si="7"/>
        <v>0</v>
      </c>
      <c r="N36" s="71">
        <f t="shared" si="8"/>
        <v>0</v>
      </c>
      <c r="O36" s="71">
        <f t="shared" si="9"/>
        <v>0</v>
      </c>
      <c r="P36" s="71">
        <f t="shared" si="10"/>
        <v>0</v>
      </c>
      <c r="Q36" s="71">
        <f t="shared" si="11"/>
        <v>0</v>
      </c>
      <c r="R36" s="71">
        <f t="shared" si="12"/>
        <v>1</v>
      </c>
      <c r="S36" s="71"/>
      <c r="T36" s="71"/>
      <c r="U36" s="87"/>
      <c r="V36" s="87"/>
      <c r="W36" s="87"/>
      <c r="X36" s="92">
        <f t="shared" si="13"/>
        <v>0</v>
      </c>
      <c r="Y36" s="72">
        <f t="shared" si="14"/>
        <v>1</v>
      </c>
      <c r="Z36" s="72">
        <f t="shared" si="15"/>
        <v>0</v>
      </c>
      <c r="AA36" s="73" t="str">
        <f t="shared" si="16"/>
        <v/>
      </c>
    </row>
    <row r="37" spans="1:27" ht="12.9" customHeight="1" x14ac:dyDescent="0.3">
      <c r="A37" s="115">
        <v>28</v>
      </c>
      <c r="B37" s="68" t="str">
        <f>'Wettkampf 1'!B37</f>
        <v>Schütze 28</v>
      </c>
      <c r="C37" s="68" t="str">
        <f>'Wettkampf 1'!C37</f>
        <v>Neubörger I</v>
      </c>
      <c r="D37" s="84"/>
      <c r="E37" s="85"/>
      <c r="F37" s="70">
        <f t="shared" si="0"/>
        <v>0</v>
      </c>
      <c r="G37" s="71">
        <f t="shared" si="1"/>
        <v>0</v>
      </c>
      <c r="H37" s="71">
        <f t="shared" si="2"/>
        <v>0</v>
      </c>
      <c r="I37" s="71">
        <f t="shared" si="3"/>
        <v>0</v>
      </c>
      <c r="J37" s="71">
        <f t="shared" si="4"/>
        <v>0</v>
      </c>
      <c r="K37" s="71">
        <f t="shared" si="5"/>
        <v>0</v>
      </c>
      <c r="L37" s="71">
        <f t="shared" si="6"/>
        <v>0</v>
      </c>
      <c r="M37" s="71">
        <f t="shared" si="7"/>
        <v>0</v>
      </c>
      <c r="N37" s="71">
        <f t="shared" si="8"/>
        <v>0</v>
      </c>
      <c r="O37" s="71">
        <f t="shared" si="9"/>
        <v>0</v>
      </c>
      <c r="P37" s="71">
        <f t="shared" si="10"/>
        <v>1</v>
      </c>
      <c r="Q37" s="71">
        <f t="shared" si="11"/>
        <v>0</v>
      </c>
      <c r="R37" s="71">
        <f t="shared" si="12"/>
        <v>0</v>
      </c>
      <c r="S37" s="71"/>
      <c r="T37" s="71"/>
      <c r="U37" s="87"/>
      <c r="V37" s="87"/>
      <c r="W37" s="87"/>
      <c r="X37" s="92">
        <f t="shared" si="13"/>
        <v>0</v>
      </c>
      <c r="Y37" s="72">
        <f t="shared" si="14"/>
        <v>1</v>
      </c>
      <c r="Z37" s="72">
        <f t="shared" si="15"/>
        <v>0</v>
      </c>
      <c r="AA37" s="73" t="str">
        <f t="shared" si="16"/>
        <v/>
      </c>
    </row>
    <row r="38" spans="1:27" ht="12.9" customHeight="1" x14ac:dyDescent="0.3">
      <c r="A38" s="115">
        <v>29</v>
      </c>
      <c r="B38" s="68" t="str">
        <f>'Wettkampf 1'!B38</f>
        <v>Schütze 29</v>
      </c>
      <c r="C38" s="68" t="str">
        <f>'Wettkampf 1'!C38</f>
        <v>Neubörger I</v>
      </c>
      <c r="D38" s="84"/>
      <c r="E38" s="85" t="s">
        <v>39</v>
      </c>
      <c r="F38" s="70" t="str">
        <f t="shared" si="0"/>
        <v>0</v>
      </c>
      <c r="G38" s="71">
        <f t="shared" si="1"/>
        <v>0</v>
      </c>
      <c r="H38" s="71">
        <f t="shared" si="2"/>
        <v>0</v>
      </c>
      <c r="I38" s="71">
        <f t="shared" si="3"/>
        <v>0</v>
      </c>
      <c r="J38" s="71">
        <f t="shared" si="4"/>
        <v>0</v>
      </c>
      <c r="K38" s="71">
        <f t="shared" si="5"/>
        <v>0</v>
      </c>
      <c r="L38" s="71">
        <f t="shared" si="6"/>
        <v>0</v>
      </c>
      <c r="M38" s="71">
        <f t="shared" si="7"/>
        <v>0</v>
      </c>
      <c r="N38" s="71">
        <f t="shared" si="8"/>
        <v>0</v>
      </c>
      <c r="O38" s="71" t="str">
        <f t="shared" si="9"/>
        <v>0</v>
      </c>
      <c r="P38" s="71">
        <f t="shared" si="10"/>
        <v>0</v>
      </c>
      <c r="Q38" s="71">
        <f t="shared" si="11"/>
        <v>0</v>
      </c>
      <c r="R38" s="71">
        <f t="shared" si="12"/>
        <v>0</v>
      </c>
      <c r="S38" s="71"/>
      <c r="T38" s="71"/>
      <c r="U38" s="87"/>
      <c r="V38" s="87"/>
      <c r="W38" s="87"/>
      <c r="X38" s="92">
        <f t="shared" si="13"/>
        <v>0</v>
      </c>
      <c r="Y38" s="72">
        <f t="shared" si="14"/>
        <v>1</v>
      </c>
      <c r="Z38" s="72">
        <f t="shared" si="15"/>
        <v>0</v>
      </c>
      <c r="AA38" s="73" t="str">
        <f t="shared" si="16"/>
        <v/>
      </c>
    </row>
    <row r="39" spans="1:27" ht="12.9" customHeight="1" x14ac:dyDescent="0.3">
      <c r="A39" s="115">
        <v>30</v>
      </c>
      <c r="B39" s="68" t="str">
        <f>'Wettkampf 1'!B39</f>
        <v>Schütze 30</v>
      </c>
      <c r="C39" s="68" t="str">
        <f>'Wettkampf 1'!C39</f>
        <v>Werlte II</v>
      </c>
      <c r="D39" s="84"/>
      <c r="E39" s="85" t="s">
        <v>39</v>
      </c>
      <c r="F39" s="70" t="str">
        <f t="shared" si="0"/>
        <v>0</v>
      </c>
      <c r="G39" s="71">
        <f t="shared" si="1"/>
        <v>0</v>
      </c>
      <c r="H39" s="71">
        <f t="shared" si="2"/>
        <v>0</v>
      </c>
      <c r="I39" s="71">
        <f t="shared" si="3"/>
        <v>0</v>
      </c>
      <c r="J39" s="71">
        <f t="shared" si="4"/>
        <v>0</v>
      </c>
      <c r="K39" s="71">
        <f t="shared" si="5"/>
        <v>0</v>
      </c>
      <c r="L39" s="71">
        <f t="shared" si="6"/>
        <v>0</v>
      </c>
      <c r="M39" s="71" t="str">
        <f t="shared" si="7"/>
        <v>0</v>
      </c>
      <c r="N39" s="71">
        <f t="shared" si="8"/>
        <v>0</v>
      </c>
      <c r="O39" s="71">
        <f t="shared" si="9"/>
        <v>0</v>
      </c>
      <c r="P39" s="71">
        <f t="shared" si="10"/>
        <v>0</v>
      </c>
      <c r="Q39" s="71">
        <f t="shared" si="11"/>
        <v>0</v>
      </c>
      <c r="R39" s="71">
        <f t="shared" si="12"/>
        <v>0</v>
      </c>
      <c r="S39" s="71"/>
      <c r="T39" s="71"/>
      <c r="U39" s="87"/>
      <c r="V39" s="87"/>
      <c r="W39" s="87"/>
      <c r="X39" s="92">
        <f t="shared" si="13"/>
        <v>0</v>
      </c>
      <c r="Y39" s="72">
        <f t="shared" si="14"/>
        <v>1</v>
      </c>
      <c r="Z39" s="72">
        <f t="shared" si="15"/>
        <v>0</v>
      </c>
      <c r="AA39" s="73" t="str">
        <f t="shared" si="16"/>
        <v/>
      </c>
    </row>
    <row r="40" spans="1:27" ht="12.9" customHeight="1" x14ac:dyDescent="0.3">
      <c r="A40" s="115">
        <v>31</v>
      </c>
      <c r="B40" s="68" t="str">
        <f>'Wettkampf 1'!B40</f>
        <v>Schütze 31</v>
      </c>
      <c r="C40" s="68" t="str">
        <f>'Wettkampf 1'!C40</f>
        <v>Lahn I</v>
      </c>
      <c r="D40" s="84"/>
      <c r="E40" s="85"/>
      <c r="F40" s="70">
        <f t="shared" si="0"/>
        <v>0</v>
      </c>
      <c r="G40" s="71">
        <f t="shared" si="1"/>
        <v>0</v>
      </c>
      <c r="H40" s="71">
        <f t="shared" si="2"/>
        <v>0</v>
      </c>
      <c r="I40" s="71">
        <f t="shared" si="3"/>
        <v>0</v>
      </c>
      <c r="J40" s="71">
        <f t="shared" si="4"/>
        <v>0</v>
      </c>
      <c r="K40" s="71">
        <f t="shared" si="5"/>
        <v>0</v>
      </c>
      <c r="L40" s="71">
        <f t="shared" si="6"/>
        <v>1</v>
      </c>
      <c r="M40" s="71">
        <f t="shared" si="7"/>
        <v>0</v>
      </c>
      <c r="N40" s="71">
        <f t="shared" si="8"/>
        <v>0</v>
      </c>
      <c r="O40" s="71">
        <f t="shared" si="9"/>
        <v>0</v>
      </c>
      <c r="P40" s="71">
        <f t="shared" si="10"/>
        <v>0</v>
      </c>
      <c r="Q40" s="71">
        <f t="shared" si="11"/>
        <v>0</v>
      </c>
      <c r="R40" s="71">
        <f t="shared" si="12"/>
        <v>0</v>
      </c>
      <c r="S40" s="71"/>
      <c r="T40" s="71"/>
      <c r="U40" s="87"/>
      <c r="V40" s="87"/>
      <c r="W40" s="87"/>
      <c r="X40" s="92">
        <f t="shared" si="13"/>
        <v>0</v>
      </c>
      <c r="Y40" s="72">
        <f t="shared" si="14"/>
        <v>1</v>
      </c>
      <c r="Z40" s="72">
        <f t="shared" si="15"/>
        <v>0</v>
      </c>
      <c r="AA40" s="73" t="str">
        <f t="shared" si="16"/>
        <v/>
      </c>
    </row>
    <row r="41" spans="1:27" ht="12.9" customHeight="1" x14ac:dyDescent="0.3">
      <c r="A41" s="115">
        <v>32</v>
      </c>
      <c r="B41" s="68" t="str">
        <f>'Wettkampf 1'!B41</f>
        <v>Schütze 32</v>
      </c>
      <c r="C41" s="68" t="str">
        <f>'Wettkampf 1'!C41</f>
        <v>Lahn I</v>
      </c>
      <c r="D41" s="84"/>
      <c r="E41" s="85"/>
      <c r="F41" s="70">
        <f t="shared" si="0"/>
        <v>0</v>
      </c>
      <c r="G41" s="71">
        <f t="shared" si="1"/>
        <v>0</v>
      </c>
      <c r="H41" s="71">
        <f t="shared" si="2"/>
        <v>0</v>
      </c>
      <c r="I41" s="71">
        <f t="shared" si="3"/>
        <v>0</v>
      </c>
      <c r="J41" s="71">
        <f t="shared" si="4"/>
        <v>0</v>
      </c>
      <c r="K41" s="71">
        <f t="shared" si="5"/>
        <v>0</v>
      </c>
      <c r="L41" s="71">
        <f t="shared" si="6"/>
        <v>1</v>
      </c>
      <c r="M41" s="71">
        <f t="shared" si="7"/>
        <v>0</v>
      </c>
      <c r="N41" s="71">
        <f t="shared" si="8"/>
        <v>0</v>
      </c>
      <c r="O41" s="71">
        <f t="shared" si="9"/>
        <v>0</v>
      </c>
      <c r="P41" s="71">
        <f t="shared" si="10"/>
        <v>0</v>
      </c>
      <c r="Q41" s="71">
        <f t="shared" si="11"/>
        <v>0</v>
      </c>
      <c r="R41" s="71">
        <f t="shared" si="12"/>
        <v>0</v>
      </c>
      <c r="S41" s="71"/>
      <c r="T41" s="71"/>
      <c r="U41" s="87"/>
      <c r="V41" s="87"/>
      <c r="W41" s="87"/>
      <c r="X41" s="92">
        <f t="shared" si="13"/>
        <v>0</v>
      </c>
      <c r="Y41" s="72">
        <f t="shared" si="14"/>
        <v>1</v>
      </c>
      <c r="Z41" s="72">
        <f t="shared" si="15"/>
        <v>0</v>
      </c>
      <c r="AA41" s="73" t="str">
        <f t="shared" si="16"/>
        <v/>
      </c>
    </row>
    <row r="42" spans="1:27" ht="12.9" customHeight="1" x14ac:dyDescent="0.3">
      <c r="A42" s="115">
        <v>33</v>
      </c>
      <c r="B42" s="68" t="str">
        <f>'Wettkampf 1'!B42</f>
        <v>Schütze 33</v>
      </c>
      <c r="C42" s="68" t="str">
        <f>'Wettkampf 1'!C42</f>
        <v>Lorup I</v>
      </c>
      <c r="D42" s="84"/>
      <c r="E42" s="85"/>
      <c r="F42" s="70">
        <f t="shared" si="0"/>
        <v>0</v>
      </c>
      <c r="G42" s="71">
        <f t="shared" si="1"/>
        <v>0</v>
      </c>
      <c r="H42" s="71">
        <f t="shared" si="2"/>
        <v>0</v>
      </c>
      <c r="I42" s="71">
        <f t="shared" si="3"/>
        <v>0</v>
      </c>
      <c r="J42" s="71">
        <f t="shared" si="4"/>
        <v>1</v>
      </c>
      <c r="K42" s="71">
        <f t="shared" si="5"/>
        <v>0</v>
      </c>
      <c r="L42" s="71">
        <f t="shared" si="6"/>
        <v>0</v>
      </c>
      <c r="M42" s="71">
        <f t="shared" si="7"/>
        <v>0</v>
      </c>
      <c r="N42" s="71">
        <f t="shared" si="8"/>
        <v>0</v>
      </c>
      <c r="O42" s="71">
        <f t="shared" si="9"/>
        <v>0</v>
      </c>
      <c r="P42" s="71">
        <f t="shared" si="10"/>
        <v>0</v>
      </c>
      <c r="Q42" s="71">
        <f t="shared" si="11"/>
        <v>0</v>
      </c>
      <c r="R42" s="71">
        <f t="shared" si="12"/>
        <v>0</v>
      </c>
      <c r="S42" s="71"/>
      <c r="T42" s="71"/>
      <c r="U42" s="87"/>
      <c r="V42" s="87"/>
      <c r="W42" s="87"/>
      <c r="X42" s="92">
        <f t="shared" si="13"/>
        <v>0</v>
      </c>
      <c r="Y42" s="72">
        <f t="shared" si="14"/>
        <v>1</v>
      </c>
      <c r="Z42" s="72">
        <f t="shared" si="15"/>
        <v>0</v>
      </c>
      <c r="AA42" s="73" t="str">
        <f t="shared" si="16"/>
        <v/>
      </c>
    </row>
    <row r="43" spans="1:27" ht="12.9" customHeight="1" x14ac:dyDescent="0.3">
      <c r="A43" s="115">
        <v>34</v>
      </c>
      <c r="B43" s="68" t="str">
        <f>'Wettkampf 1'!B43</f>
        <v>Schütze 34</v>
      </c>
      <c r="C43" s="68" t="str">
        <f>'Wettkampf 1'!C43</f>
        <v>Lorup I</v>
      </c>
      <c r="D43" s="84"/>
      <c r="E43" s="85"/>
      <c r="F43" s="70">
        <f t="shared" si="0"/>
        <v>0</v>
      </c>
      <c r="G43" s="71">
        <f t="shared" si="1"/>
        <v>0</v>
      </c>
      <c r="H43" s="71">
        <f t="shared" si="2"/>
        <v>0</v>
      </c>
      <c r="I43" s="71">
        <f t="shared" si="3"/>
        <v>0</v>
      </c>
      <c r="J43" s="71">
        <f t="shared" si="4"/>
        <v>1</v>
      </c>
      <c r="K43" s="71">
        <f t="shared" si="5"/>
        <v>0</v>
      </c>
      <c r="L43" s="71">
        <f t="shared" si="6"/>
        <v>0</v>
      </c>
      <c r="M43" s="71">
        <f t="shared" si="7"/>
        <v>0</v>
      </c>
      <c r="N43" s="71">
        <f t="shared" si="8"/>
        <v>0</v>
      </c>
      <c r="O43" s="71">
        <f t="shared" si="9"/>
        <v>0</v>
      </c>
      <c r="P43" s="71">
        <f t="shared" si="10"/>
        <v>0</v>
      </c>
      <c r="Q43" s="71">
        <f t="shared" si="11"/>
        <v>0</v>
      </c>
      <c r="R43" s="71">
        <f t="shared" si="12"/>
        <v>0</v>
      </c>
      <c r="S43" s="71"/>
      <c r="T43" s="71"/>
      <c r="U43" s="87"/>
      <c r="V43" s="87"/>
      <c r="W43" s="87"/>
      <c r="X43" s="92">
        <f t="shared" si="13"/>
        <v>0</v>
      </c>
      <c r="Y43" s="72">
        <f t="shared" si="14"/>
        <v>1</v>
      </c>
      <c r="Z43" s="72">
        <f t="shared" si="15"/>
        <v>0</v>
      </c>
      <c r="AA43" s="73" t="str">
        <f t="shared" si="16"/>
        <v/>
      </c>
    </row>
    <row r="44" spans="1:27" ht="12.9" customHeight="1" x14ac:dyDescent="0.3">
      <c r="A44" s="115">
        <v>35</v>
      </c>
      <c r="B44" s="68" t="str">
        <f>'Wettkampf 1'!B44</f>
        <v>Schütze 35</v>
      </c>
      <c r="C44" s="68" t="str">
        <f>'Wettkampf 1'!C44</f>
        <v>Lorup I</v>
      </c>
      <c r="D44" s="84"/>
      <c r="E44" s="85" t="s">
        <v>39</v>
      </c>
      <c r="F44" s="70" t="str">
        <f t="shared" si="0"/>
        <v>0</v>
      </c>
      <c r="G44" s="71">
        <f t="shared" si="1"/>
        <v>0</v>
      </c>
      <c r="H44" s="71">
        <f t="shared" si="2"/>
        <v>0</v>
      </c>
      <c r="I44" s="71" t="str">
        <f t="shared" si="3"/>
        <v>0</v>
      </c>
      <c r="J44" s="71">
        <f t="shared" si="4"/>
        <v>0</v>
      </c>
      <c r="K44" s="71">
        <f t="shared" si="5"/>
        <v>0</v>
      </c>
      <c r="L44" s="71">
        <f t="shared" si="6"/>
        <v>0</v>
      </c>
      <c r="M44" s="71">
        <f t="shared" si="7"/>
        <v>0</v>
      </c>
      <c r="N44" s="71">
        <f t="shared" si="8"/>
        <v>0</v>
      </c>
      <c r="O44" s="71">
        <f t="shared" si="9"/>
        <v>0</v>
      </c>
      <c r="P44" s="71">
        <f t="shared" si="10"/>
        <v>0</v>
      </c>
      <c r="Q44" s="71">
        <f t="shared" si="11"/>
        <v>0</v>
      </c>
      <c r="R44" s="71">
        <f t="shared" si="12"/>
        <v>0</v>
      </c>
      <c r="S44" s="71"/>
      <c r="T44" s="71"/>
      <c r="U44" s="87"/>
      <c r="V44" s="87"/>
      <c r="W44" s="87"/>
      <c r="X44" s="92">
        <f t="shared" si="13"/>
        <v>0</v>
      </c>
      <c r="Y44" s="72">
        <f t="shared" si="14"/>
        <v>1</v>
      </c>
      <c r="Z44" s="72">
        <f t="shared" si="15"/>
        <v>0</v>
      </c>
      <c r="AA44" s="73" t="str">
        <f t="shared" si="16"/>
        <v/>
      </c>
    </row>
    <row r="45" spans="1:27" ht="12.9" customHeight="1" x14ac:dyDescent="0.3">
      <c r="A45" s="115">
        <v>36</v>
      </c>
      <c r="B45" s="68" t="str">
        <f>'Wettkampf 1'!B45</f>
        <v>Schütze 36</v>
      </c>
      <c r="C45" s="68" t="str">
        <f>'Wettkampf 1'!C45</f>
        <v>Börger I</v>
      </c>
      <c r="D45" s="84"/>
      <c r="E45" s="85" t="s">
        <v>39</v>
      </c>
      <c r="F45" s="70" t="str">
        <f t="shared" si="0"/>
        <v>0</v>
      </c>
      <c r="G45" s="71" t="str">
        <f t="shared" si="1"/>
        <v>0</v>
      </c>
      <c r="H45" s="71">
        <f t="shared" si="2"/>
        <v>0</v>
      </c>
      <c r="I45" s="71">
        <f t="shared" si="3"/>
        <v>0</v>
      </c>
      <c r="J45" s="71">
        <f t="shared" si="4"/>
        <v>0</v>
      </c>
      <c r="K45" s="71">
        <f t="shared" si="5"/>
        <v>0</v>
      </c>
      <c r="L45" s="71">
        <f t="shared" si="6"/>
        <v>0</v>
      </c>
      <c r="M45" s="71">
        <f t="shared" si="7"/>
        <v>0</v>
      </c>
      <c r="N45" s="71">
        <f t="shared" si="8"/>
        <v>0</v>
      </c>
      <c r="O45" s="71">
        <f t="shared" si="9"/>
        <v>0</v>
      </c>
      <c r="P45" s="71">
        <f t="shared" si="10"/>
        <v>0</v>
      </c>
      <c r="Q45" s="71">
        <f t="shared" si="11"/>
        <v>0</v>
      </c>
      <c r="R45" s="71">
        <f t="shared" si="12"/>
        <v>0</v>
      </c>
      <c r="S45" s="71"/>
      <c r="T45" s="71"/>
      <c r="U45" s="87"/>
      <c r="V45" s="87"/>
      <c r="W45" s="87"/>
      <c r="X45" s="92">
        <f t="shared" si="13"/>
        <v>0</v>
      </c>
      <c r="Y45" s="72">
        <f t="shared" si="14"/>
        <v>1</v>
      </c>
      <c r="Z45" s="72">
        <f t="shared" si="15"/>
        <v>0</v>
      </c>
      <c r="AA45" s="73" t="str">
        <f t="shared" si="16"/>
        <v/>
      </c>
    </row>
    <row r="46" spans="1:27" x14ac:dyDescent="0.3">
      <c r="B46" s="89"/>
      <c r="C46" s="89"/>
      <c r="G46" s="71">
        <f>LARGE(G10:G45,1)+LARGE(G10:G45,2)+LARGE(G10:G45,3)</f>
        <v>0</v>
      </c>
      <c r="H46" s="71">
        <f>SUM(H10:H45)</f>
        <v>4</v>
      </c>
      <c r="I46" s="71">
        <f>LARGE(I10:I45,1)+LARGE(I10:I45,2)+LARGE(I10:I45,3)</f>
        <v>0</v>
      </c>
      <c r="J46" s="71">
        <f>SUM(J10:J45)</f>
        <v>4</v>
      </c>
      <c r="K46" s="71">
        <f>LARGE(K10:K45,1)+LARGE(K10:K45,2)+LARGE(K10:K45,3)</f>
        <v>0</v>
      </c>
      <c r="L46" s="71">
        <f>SUM(L10:L45)</f>
        <v>4</v>
      </c>
      <c r="M46" s="71">
        <f>LARGE(M10:M45,1)+LARGE(M10:M45,2)+LARGE(M10:M45,3)</f>
        <v>0</v>
      </c>
      <c r="N46" s="71">
        <f>SUM(N10:N45)</f>
        <v>4</v>
      </c>
      <c r="O46" s="71">
        <f>LARGE(O10:O45,1)+LARGE(O10:O45,2)+LARGE(O10:O45,3)</f>
        <v>0</v>
      </c>
      <c r="P46" s="71">
        <f>SUM(P10:P45)</f>
        <v>4</v>
      </c>
      <c r="Q46" s="71">
        <f>LARGE(Q10:Q45,1)+LARGE(Q10:Q45,2)+LARGE(Q10:Q45,3)</f>
        <v>0</v>
      </c>
      <c r="R46" s="71">
        <f>SUM(R10:S45)</f>
        <v>4</v>
      </c>
    </row>
    <row r="47" spans="1:27" x14ac:dyDescent="0.3">
      <c r="C47" s="71" t="s">
        <v>75</v>
      </c>
    </row>
  </sheetData>
  <sheetProtection algorithmName="SHA-512" hashValue="OFuVHot8+jbaS5gqF/mSHybFTdrD+ABl8oRJ2/m1rJgBgnQFlJqHYHopzs4a6P5cuYyFLrVO6jJzgGpR32MbEQ==" saltValue="ILNCG7vZPLmSi9KwJ3KGl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zoomScaleNormal="100" workbookViewId="0">
      <selection activeCell="W8" sqref="W8"/>
    </sheetView>
  </sheetViews>
  <sheetFormatPr baseColWidth="10" defaultColWidth="22" defaultRowHeight="15.6" x14ac:dyDescent="0.3"/>
  <cols>
    <col min="1" max="1" width="3.5546875" style="71" bestFit="1" customWidth="1"/>
    <col min="2" max="2" width="20.5546875" style="71" customWidth="1"/>
    <col min="3" max="3" width="16.88671875" style="71" customWidth="1"/>
    <col min="4" max="4" width="16.109375" style="79" customWidth="1"/>
    <col min="5" max="5" width="9.88671875" style="69" customWidth="1"/>
    <col min="6" max="6" width="6.44140625" style="70" hidden="1" customWidth="1"/>
    <col min="7" max="7" width="14.33203125" style="71" hidden="1" customWidth="1"/>
    <col min="8" max="8" width="2.33203125" style="71" hidden="1" customWidth="1"/>
    <col min="9" max="9" width="14.33203125" style="71" hidden="1" customWidth="1"/>
    <col min="10" max="10" width="2.33203125" style="71" hidden="1" customWidth="1"/>
    <col min="11" max="11" width="14.33203125" style="71" hidden="1" customWidth="1"/>
    <col min="12" max="12" width="2.33203125" style="71" hidden="1" customWidth="1"/>
    <col min="13" max="13" width="8.88671875" style="71" hidden="1" customWidth="1"/>
    <col min="14" max="14" width="2.33203125" style="71" hidden="1" customWidth="1"/>
    <col min="15" max="15" width="14.33203125" style="71" hidden="1" customWidth="1"/>
    <col min="16" max="16" width="2.33203125" style="71" hidden="1" customWidth="1"/>
    <col min="17" max="17" width="14.33203125" style="71" hidden="1" customWidth="1"/>
    <col min="18" max="18" width="2.33203125" style="72" hidden="1" customWidth="1"/>
    <col min="19" max="19" width="0" style="72" hidden="1" customWidth="1"/>
    <col min="20" max="20" width="12.33203125" style="72" customWidth="1"/>
    <col min="21" max="24" width="10.109375" style="72" customWidth="1"/>
    <col min="25" max="26" width="0" style="72" hidden="1" customWidth="1"/>
    <col min="27" max="27" width="0" style="73" hidden="1" customWidth="1"/>
    <col min="28" max="28" width="22.109375" style="74" customWidth="1"/>
    <col min="29" max="29" width="19.6640625" style="72" customWidth="1"/>
    <col min="30" max="16384" width="22" style="72"/>
  </cols>
  <sheetData>
    <row r="1" spans="1:27" x14ac:dyDescent="0.3">
      <c r="A1" s="115"/>
      <c r="B1" s="66" t="s">
        <v>58</v>
      </c>
      <c r="C1" s="67"/>
      <c r="D1" s="75" t="s">
        <v>8</v>
      </c>
      <c r="V1" s="116" t="s">
        <v>53</v>
      </c>
      <c r="W1" s="188" t="str">
        <f>Übersicht!M4</f>
        <v>Lorup</v>
      </c>
      <c r="X1" s="188"/>
    </row>
    <row r="2" spans="1:27" x14ac:dyDescent="0.3">
      <c r="A2" s="115">
        <v>1</v>
      </c>
      <c r="B2" s="66" t="str">
        <f>'Wettkampf 1'!B2</f>
        <v>Börger I</v>
      </c>
      <c r="C2" s="74"/>
      <c r="D2" s="75">
        <f>G46</f>
        <v>0</v>
      </c>
      <c r="E2" s="119" t="str">
        <f>IF(H46&gt;4,"Es sind zu viele Schützen in Wertung!"," ")</f>
        <v xml:space="preserve"> </v>
      </c>
      <c r="V2" s="116" t="s">
        <v>37</v>
      </c>
      <c r="W2" s="189">
        <f>Übersicht!M3</f>
        <v>0</v>
      </c>
      <c r="X2" s="188"/>
    </row>
    <row r="3" spans="1:27" x14ac:dyDescent="0.3">
      <c r="A3" s="115">
        <v>2</v>
      </c>
      <c r="B3" s="66" t="str">
        <f>'Wettkampf 1'!B3</f>
        <v>Lorup I</v>
      </c>
      <c r="C3" s="74"/>
      <c r="D3" s="75">
        <f>I46</f>
        <v>0</v>
      </c>
      <c r="E3" s="119" t="str">
        <f>IF(J46&gt;4,"Es sind zu viele Schützen in Wertung!"," ")</f>
        <v xml:space="preserve"> </v>
      </c>
    </row>
    <row r="4" spans="1:27" x14ac:dyDescent="0.3">
      <c r="A4" s="115">
        <v>3</v>
      </c>
      <c r="B4" s="66" t="str">
        <f>'Wettkampf 1'!B4</f>
        <v>Lahn I</v>
      </c>
      <c r="C4" s="74"/>
      <c r="D4" s="75">
        <f>K46</f>
        <v>0</v>
      </c>
      <c r="E4" s="119" t="str">
        <f>IF(L46&gt;4,"Es sind zu viele Schützen in Wertung!"," ")</f>
        <v xml:space="preserve"> </v>
      </c>
      <c r="U4" s="77"/>
      <c r="V4" s="69"/>
      <c r="W4" s="69"/>
      <c r="X4" s="116" t="s">
        <v>50</v>
      </c>
    </row>
    <row r="5" spans="1:27" x14ac:dyDescent="0.3">
      <c r="A5" s="115">
        <v>4</v>
      </c>
      <c r="B5" s="66" t="str">
        <f>'Wettkampf 1'!B5</f>
        <v>Werlte II</v>
      </c>
      <c r="C5" s="74"/>
      <c r="D5" s="75">
        <f>M46</f>
        <v>0</v>
      </c>
      <c r="E5" s="119" t="str">
        <f>IF(N46&gt;4,"Es sind zu viele Schützen in Wertung!"," ")</f>
        <v xml:space="preserve"> </v>
      </c>
      <c r="U5" s="78"/>
      <c r="V5" s="116" t="s">
        <v>52</v>
      </c>
      <c r="W5" s="183"/>
      <c r="X5" s="184"/>
      <c r="Y5" s="78"/>
    </row>
    <row r="6" spans="1:27" x14ac:dyDescent="0.3">
      <c r="A6" s="115">
        <v>5</v>
      </c>
      <c r="B6" s="66" t="str">
        <f>'Wettkampf 1'!B6</f>
        <v>Neubörger I</v>
      </c>
      <c r="C6" s="74"/>
      <c r="D6" s="75">
        <f>O46</f>
        <v>0</v>
      </c>
      <c r="E6" s="119" t="str">
        <f>IF(P46&gt;4,"Es sind zu viele Schützen in Wertung!"," ")</f>
        <v xml:space="preserve"> </v>
      </c>
      <c r="U6" s="78"/>
      <c r="V6" s="116" t="s">
        <v>51</v>
      </c>
      <c r="W6" s="187"/>
      <c r="X6" s="187"/>
      <c r="Y6" s="78"/>
    </row>
    <row r="7" spans="1:27" x14ac:dyDescent="0.3">
      <c r="A7" s="115">
        <v>6</v>
      </c>
      <c r="B7" s="66" t="str">
        <f>'Wettkampf 1'!B7</f>
        <v>Sögel IV</v>
      </c>
      <c r="C7" s="74"/>
      <c r="D7" s="75">
        <f>Q46</f>
        <v>0</v>
      </c>
      <c r="E7" s="119" t="str">
        <f>IF(R46&gt;4,"Es sind zu viele Schützen in Wertung!"," ")</f>
        <v xml:space="preserve"> </v>
      </c>
      <c r="U7" s="78"/>
      <c r="V7" s="116" t="s">
        <v>67</v>
      </c>
      <c r="W7" s="190"/>
      <c r="X7" s="191"/>
      <c r="Y7" s="78"/>
    </row>
    <row r="8" spans="1:27" x14ac:dyDescent="0.3">
      <c r="U8" s="78"/>
      <c r="V8" s="78"/>
      <c r="W8" s="78"/>
      <c r="X8" s="78"/>
      <c r="Y8" s="78"/>
    </row>
    <row r="9" spans="1:27" ht="62.4" x14ac:dyDescent="0.3">
      <c r="A9" s="115"/>
      <c r="B9" s="80" t="s">
        <v>7</v>
      </c>
      <c r="C9" s="80" t="s">
        <v>58</v>
      </c>
      <c r="D9" s="81" t="s">
        <v>47</v>
      </c>
      <c r="E9" s="80" t="s">
        <v>40</v>
      </c>
      <c r="F9" s="82"/>
      <c r="G9" s="83" t="s">
        <v>41</v>
      </c>
      <c r="H9" s="83"/>
      <c r="I9" s="83" t="s">
        <v>42</v>
      </c>
      <c r="J9" s="83"/>
      <c r="K9" s="83" t="s">
        <v>43</v>
      </c>
      <c r="L9" s="83"/>
      <c r="M9" s="83" t="s">
        <v>44</v>
      </c>
      <c r="N9" s="83"/>
      <c r="O9" s="83" t="s">
        <v>45</v>
      </c>
      <c r="P9" s="83"/>
      <c r="Q9" s="83" t="s">
        <v>46</v>
      </c>
      <c r="R9" s="83"/>
      <c r="S9" s="83"/>
      <c r="T9" s="83"/>
      <c r="U9" s="180" t="s">
        <v>38</v>
      </c>
      <c r="V9" s="181"/>
      <c r="W9" s="181"/>
      <c r="X9" s="182"/>
    </row>
    <row r="10" spans="1:27" ht="12.9" customHeight="1" x14ac:dyDescent="0.3">
      <c r="A10" s="115">
        <v>1</v>
      </c>
      <c r="B10" s="68" t="str">
        <f>'Wettkampf 1'!B10</f>
        <v>Terhalle Maria</v>
      </c>
      <c r="C10" s="68" t="str">
        <f>'Wettkampf 1'!C10</f>
        <v>Börger I</v>
      </c>
      <c r="D10" s="84"/>
      <c r="E10" s="85"/>
      <c r="F10" s="70">
        <f>IF(E10="x","0",D10)</f>
        <v>0</v>
      </c>
      <c r="G10" s="71">
        <f>IF(C10=$B$2,F10,0)</f>
        <v>0</v>
      </c>
      <c r="H10" s="71">
        <f>(IF(AND($E10="",$C10=$B$2),1,0))</f>
        <v>1</v>
      </c>
      <c r="I10" s="71">
        <f>IF($C10=$B$3,F10,0)</f>
        <v>0</v>
      </c>
      <c r="J10" s="71">
        <f>(IF(AND($E10="",$C10=$B$3),1,0))</f>
        <v>0</v>
      </c>
      <c r="K10" s="71">
        <f>IF($C10=$B$4,F10,0)</f>
        <v>0</v>
      </c>
      <c r="L10" s="71">
        <f>(IF(AND($E10="",$C10=$B$4),1,0))</f>
        <v>0</v>
      </c>
      <c r="M10" s="71">
        <f>IF($C10=$B$5,F10,0)</f>
        <v>0</v>
      </c>
      <c r="N10" s="71">
        <f>(IF(AND($E10="",$C10=$B$5),1,0))</f>
        <v>0</v>
      </c>
      <c r="O10" s="71">
        <f>IF($C10=$B$6,F10,0)</f>
        <v>0</v>
      </c>
      <c r="P10" s="71">
        <f>(IF(AND($E10="",$C10=$B$6),1,0))</f>
        <v>0</v>
      </c>
      <c r="Q10" s="71">
        <f>IF($C10=$B$7,F10,0)</f>
        <v>0</v>
      </c>
      <c r="R10" s="71">
        <f>(IF(AND($E10="",$C10=$B$7),1,0))</f>
        <v>0</v>
      </c>
      <c r="S10" s="71"/>
      <c r="T10" s="71"/>
      <c r="U10" s="86"/>
      <c r="V10" s="86"/>
      <c r="W10" s="86"/>
      <c r="X10" s="91">
        <f>U10+V10+W10</f>
        <v>0</v>
      </c>
      <c r="Y10" s="72">
        <f>IF(X10=D10,1,0)</f>
        <v>1</v>
      </c>
      <c r="Z10" s="72">
        <f>IF(X10=0,0,1)</f>
        <v>0</v>
      </c>
      <c r="AA10" s="73" t="str">
        <f>IF(Y10+Z10=2,"Korrekt","")</f>
        <v/>
      </c>
    </row>
    <row r="11" spans="1:27" ht="12.9" customHeight="1" x14ac:dyDescent="0.3">
      <c r="A11" s="115">
        <v>2</v>
      </c>
      <c r="B11" s="68" t="str">
        <f>'Wettkampf 1'!B11</f>
        <v>Kronabel Thea</v>
      </c>
      <c r="C11" s="68" t="str">
        <f>'Wettkampf 1'!C11</f>
        <v>Börger I</v>
      </c>
      <c r="D11" s="84"/>
      <c r="E11" s="85"/>
      <c r="F11" s="70">
        <f t="shared" ref="F11:F45" si="0">IF(E11="x","0",D11)</f>
        <v>0</v>
      </c>
      <c r="G11" s="71">
        <f t="shared" ref="G11:G45" si="1">IF(C11=$B$2,F11,0)</f>
        <v>0</v>
      </c>
      <c r="H11" s="71">
        <f t="shared" ref="H11:H45" si="2">(IF(AND($E11="",$C11=$B$2),1,0))</f>
        <v>1</v>
      </c>
      <c r="I11" s="71">
        <f t="shared" ref="I11:I45" si="3">IF($C11=$B$3,F11,0)</f>
        <v>0</v>
      </c>
      <c r="J11" s="71">
        <f t="shared" ref="J11:J45" si="4">(IF(AND($E11="",$C11=$B$3),1,0))</f>
        <v>0</v>
      </c>
      <c r="K11" s="71">
        <f t="shared" ref="K11:K45" si="5">IF($C11=$B$4,F11,0)</f>
        <v>0</v>
      </c>
      <c r="L11" s="71">
        <f t="shared" ref="L11:L45" si="6">(IF(AND($E11="",$C11=$B$4),1,0))</f>
        <v>0</v>
      </c>
      <c r="M11" s="71">
        <f t="shared" ref="M11:M45" si="7">IF($C11=$B$5,F11,0)</f>
        <v>0</v>
      </c>
      <c r="N11" s="71">
        <f t="shared" ref="N11:N45" si="8">(IF(AND($E11="",$C11=$B$5),1,0))</f>
        <v>0</v>
      </c>
      <c r="O11" s="71">
        <f t="shared" ref="O11:O45" si="9">IF($C11=$B$6,F11,0)</f>
        <v>0</v>
      </c>
      <c r="P11" s="71">
        <f t="shared" ref="P11:P45" si="10">(IF(AND($E11="",$C11=$B$6),1,0))</f>
        <v>0</v>
      </c>
      <c r="Q11" s="71">
        <f t="shared" ref="Q11:Q45" si="11">IF($C11=$B$7,F11,0)</f>
        <v>0</v>
      </c>
      <c r="R11" s="71">
        <f t="shared" ref="R11:R45" si="12">(IF(AND($E11="",$C11=$B$7),1,0))</f>
        <v>0</v>
      </c>
      <c r="S11" s="71"/>
      <c r="T11" s="71"/>
      <c r="U11" s="87"/>
      <c r="V11" s="87"/>
      <c r="W11" s="87"/>
      <c r="X11" s="92">
        <f t="shared" ref="X11:X45" si="13">U11+V11+W11</f>
        <v>0</v>
      </c>
      <c r="Y11" s="72">
        <f t="shared" ref="Y11:Y45" si="14">IF(X11=D11,1,0)</f>
        <v>1</v>
      </c>
      <c r="Z11" s="72">
        <f t="shared" ref="Z11:Z45" si="15">IF(X11=0,0,1)</f>
        <v>0</v>
      </c>
      <c r="AA11" s="73" t="str">
        <f t="shared" ref="AA11:AA45" si="16">IF(Y11+Z11=2,"Korrekt","")</f>
        <v/>
      </c>
    </row>
    <row r="12" spans="1:27" ht="12.9" customHeight="1" x14ac:dyDescent="0.3">
      <c r="A12" s="115">
        <v>3</v>
      </c>
      <c r="B12" s="68" t="str">
        <f>'Wettkampf 1'!B12</f>
        <v>Kossenjans Rita</v>
      </c>
      <c r="C12" s="68" t="str">
        <f>'Wettkampf 1'!C12</f>
        <v>Börger I</v>
      </c>
      <c r="D12" s="84"/>
      <c r="E12" s="85"/>
      <c r="F12" s="70">
        <f t="shared" si="0"/>
        <v>0</v>
      </c>
      <c r="G12" s="71">
        <f t="shared" si="1"/>
        <v>0</v>
      </c>
      <c r="H12" s="71">
        <f t="shared" si="2"/>
        <v>1</v>
      </c>
      <c r="I12" s="71">
        <f t="shared" si="3"/>
        <v>0</v>
      </c>
      <c r="J12" s="71">
        <f t="shared" si="4"/>
        <v>0</v>
      </c>
      <c r="K12" s="71">
        <f t="shared" si="5"/>
        <v>0</v>
      </c>
      <c r="L12" s="71">
        <f t="shared" si="6"/>
        <v>0</v>
      </c>
      <c r="M12" s="71">
        <f t="shared" si="7"/>
        <v>0</v>
      </c>
      <c r="N12" s="71">
        <f t="shared" si="8"/>
        <v>0</v>
      </c>
      <c r="O12" s="71">
        <f t="shared" si="9"/>
        <v>0</v>
      </c>
      <c r="P12" s="71">
        <f t="shared" si="10"/>
        <v>0</v>
      </c>
      <c r="Q12" s="71">
        <f t="shared" si="11"/>
        <v>0</v>
      </c>
      <c r="R12" s="71">
        <f t="shared" si="12"/>
        <v>0</v>
      </c>
      <c r="S12" s="71"/>
      <c r="T12" s="71"/>
      <c r="U12" s="87"/>
      <c r="V12" s="87"/>
      <c r="W12" s="87"/>
      <c r="X12" s="92">
        <f t="shared" si="13"/>
        <v>0</v>
      </c>
      <c r="Y12" s="72">
        <f t="shared" si="14"/>
        <v>1</v>
      </c>
      <c r="Z12" s="72">
        <f t="shared" si="15"/>
        <v>0</v>
      </c>
      <c r="AA12" s="73" t="str">
        <f t="shared" si="16"/>
        <v/>
      </c>
    </row>
    <row r="13" spans="1:27" ht="12.9" customHeight="1" x14ac:dyDescent="0.3">
      <c r="A13" s="115">
        <v>4</v>
      </c>
      <c r="B13" s="68" t="str">
        <f>'Wettkampf 1'!B13</f>
        <v>Lammers Eva</v>
      </c>
      <c r="C13" s="68" t="str">
        <f>'Wettkampf 1'!C13</f>
        <v>Börger I</v>
      </c>
      <c r="D13" s="84"/>
      <c r="E13" s="85"/>
      <c r="F13" s="70">
        <f t="shared" si="0"/>
        <v>0</v>
      </c>
      <c r="G13" s="71">
        <f t="shared" si="1"/>
        <v>0</v>
      </c>
      <c r="H13" s="71">
        <f t="shared" si="2"/>
        <v>1</v>
      </c>
      <c r="I13" s="71">
        <f t="shared" si="3"/>
        <v>0</v>
      </c>
      <c r="J13" s="71">
        <f t="shared" si="4"/>
        <v>0</v>
      </c>
      <c r="K13" s="71">
        <f t="shared" si="5"/>
        <v>0</v>
      </c>
      <c r="L13" s="71">
        <f t="shared" si="6"/>
        <v>0</v>
      </c>
      <c r="M13" s="71">
        <f t="shared" si="7"/>
        <v>0</v>
      </c>
      <c r="N13" s="71">
        <f t="shared" si="8"/>
        <v>0</v>
      </c>
      <c r="O13" s="71">
        <f t="shared" si="9"/>
        <v>0</v>
      </c>
      <c r="P13" s="71">
        <f t="shared" si="10"/>
        <v>0</v>
      </c>
      <c r="Q13" s="71">
        <f t="shared" si="11"/>
        <v>0</v>
      </c>
      <c r="R13" s="71">
        <f t="shared" si="12"/>
        <v>0</v>
      </c>
      <c r="S13" s="71"/>
      <c r="T13" s="71"/>
      <c r="U13" s="87"/>
      <c r="V13" s="87"/>
      <c r="W13" s="87"/>
      <c r="X13" s="92">
        <f t="shared" si="13"/>
        <v>0</v>
      </c>
      <c r="Y13" s="72">
        <f t="shared" si="14"/>
        <v>1</v>
      </c>
      <c r="Z13" s="72">
        <f t="shared" si="15"/>
        <v>0</v>
      </c>
      <c r="AA13" s="73" t="str">
        <f t="shared" si="16"/>
        <v/>
      </c>
    </row>
    <row r="14" spans="1:27" ht="12.9" customHeight="1" x14ac:dyDescent="0.3">
      <c r="A14" s="115">
        <v>5</v>
      </c>
      <c r="B14" s="68" t="str">
        <f>'Wettkampf 1'!B14</f>
        <v>Korten Monika</v>
      </c>
      <c r="C14" s="68" t="str">
        <f>'Wettkampf 1'!C14</f>
        <v>Börger I</v>
      </c>
      <c r="D14" s="84"/>
      <c r="E14" s="85" t="s">
        <v>39</v>
      </c>
      <c r="F14" s="70" t="str">
        <f t="shared" si="0"/>
        <v>0</v>
      </c>
      <c r="G14" s="71" t="str">
        <f t="shared" si="1"/>
        <v>0</v>
      </c>
      <c r="H14" s="71">
        <f t="shared" si="2"/>
        <v>0</v>
      </c>
      <c r="I14" s="71">
        <f t="shared" si="3"/>
        <v>0</v>
      </c>
      <c r="J14" s="71">
        <f t="shared" si="4"/>
        <v>0</v>
      </c>
      <c r="K14" s="71">
        <f t="shared" si="5"/>
        <v>0</v>
      </c>
      <c r="L14" s="71">
        <f t="shared" si="6"/>
        <v>0</v>
      </c>
      <c r="M14" s="71">
        <f t="shared" si="7"/>
        <v>0</v>
      </c>
      <c r="N14" s="71">
        <f t="shared" si="8"/>
        <v>0</v>
      </c>
      <c r="O14" s="71">
        <f t="shared" si="9"/>
        <v>0</v>
      </c>
      <c r="P14" s="71">
        <f t="shared" si="10"/>
        <v>0</v>
      </c>
      <c r="Q14" s="71">
        <f t="shared" si="11"/>
        <v>0</v>
      </c>
      <c r="R14" s="71">
        <f t="shared" si="12"/>
        <v>0</v>
      </c>
      <c r="S14" s="71"/>
      <c r="T14" s="71"/>
      <c r="U14" s="87"/>
      <c r="V14" s="87"/>
      <c r="W14" s="87"/>
      <c r="X14" s="92">
        <f t="shared" si="13"/>
        <v>0</v>
      </c>
      <c r="Y14" s="72">
        <f t="shared" si="14"/>
        <v>1</v>
      </c>
      <c r="Z14" s="72">
        <f t="shared" si="15"/>
        <v>0</v>
      </c>
      <c r="AA14" s="73" t="str">
        <f t="shared" si="16"/>
        <v/>
      </c>
    </row>
    <row r="15" spans="1:27" ht="12.9" customHeight="1" x14ac:dyDescent="0.3">
      <c r="A15" s="115">
        <v>6</v>
      </c>
      <c r="B15" s="68" t="str">
        <f>'Wettkampf 1'!B15</f>
        <v>Hackmann Irmgard</v>
      </c>
      <c r="C15" s="68" t="str">
        <f>'Wettkampf 1'!C15</f>
        <v>Lorup I</v>
      </c>
      <c r="D15" s="84"/>
      <c r="E15" s="85" t="s">
        <v>39</v>
      </c>
      <c r="F15" s="70" t="str">
        <f t="shared" si="0"/>
        <v>0</v>
      </c>
      <c r="G15" s="71">
        <f t="shared" si="1"/>
        <v>0</v>
      </c>
      <c r="H15" s="71">
        <f t="shared" si="2"/>
        <v>0</v>
      </c>
      <c r="I15" s="71" t="str">
        <f t="shared" si="3"/>
        <v>0</v>
      </c>
      <c r="J15" s="71">
        <f t="shared" si="4"/>
        <v>0</v>
      </c>
      <c r="K15" s="71">
        <f t="shared" si="5"/>
        <v>0</v>
      </c>
      <c r="L15" s="71">
        <f t="shared" si="6"/>
        <v>0</v>
      </c>
      <c r="M15" s="71">
        <f t="shared" si="7"/>
        <v>0</v>
      </c>
      <c r="N15" s="71">
        <f t="shared" si="8"/>
        <v>0</v>
      </c>
      <c r="O15" s="71">
        <f t="shared" si="9"/>
        <v>0</v>
      </c>
      <c r="P15" s="71">
        <f t="shared" si="10"/>
        <v>0</v>
      </c>
      <c r="Q15" s="71">
        <f t="shared" si="11"/>
        <v>0</v>
      </c>
      <c r="R15" s="71">
        <f t="shared" si="12"/>
        <v>0</v>
      </c>
      <c r="S15" s="71"/>
      <c r="T15" s="71"/>
      <c r="U15" s="87"/>
      <c r="V15" s="87"/>
      <c r="W15" s="87"/>
      <c r="X15" s="92">
        <f t="shared" si="13"/>
        <v>0</v>
      </c>
      <c r="Y15" s="72">
        <f t="shared" si="14"/>
        <v>1</v>
      </c>
      <c r="Z15" s="72">
        <f t="shared" si="15"/>
        <v>0</v>
      </c>
      <c r="AA15" s="73" t="str">
        <f t="shared" si="16"/>
        <v/>
      </c>
    </row>
    <row r="16" spans="1:27" ht="12.9" customHeight="1" x14ac:dyDescent="0.3">
      <c r="A16" s="115">
        <v>7</v>
      </c>
      <c r="B16" s="68" t="str">
        <f>'Wettkampf 1'!B16</f>
        <v>Gerdes Angela</v>
      </c>
      <c r="C16" s="68" t="str">
        <f>'Wettkampf 1'!C16</f>
        <v>Lorup I</v>
      </c>
      <c r="D16" s="84"/>
      <c r="E16" s="85"/>
      <c r="F16" s="70">
        <f t="shared" si="0"/>
        <v>0</v>
      </c>
      <c r="G16" s="71">
        <f t="shared" si="1"/>
        <v>0</v>
      </c>
      <c r="H16" s="71">
        <f t="shared" si="2"/>
        <v>0</v>
      </c>
      <c r="I16" s="71">
        <f t="shared" si="3"/>
        <v>0</v>
      </c>
      <c r="J16" s="71">
        <f t="shared" si="4"/>
        <v>1</v>
      </c>
      <c r="K16" s="71">
        <f t="shared" si="5"/>
        <v>0</v>
      </c>
      <c r="L16" s="71">
        <f t="shared" si="6"/>
        <v>0</v>
      </c>
      <c r="M16" s="71">
        <f t="shared" si="7"/>
        <v>0</v>
      </c>
      <c r="N16" s="71">
        <f t="shared" si="8"/>
        <v>0</v>
      </c>
      <c r="O16" s="71">
        <f t="shared" si="9"/>
        <v>0</v>
      </c>
      <c r="P16" s="71">
        <f t="shared" si="10"/>
        <v>0</v>
      </c>
      <c r="Q16" s="71">
        <f t="shared" si="11"/>
        <v>0</v>
      </c>
      <c r="R16" s="71">
        <f t="shared" si="12"/>
        <v>0</v>
      </c>
      <c r="S16" s="71"/>
      <c r="T16" s="71"/>
      <c r="U16" s="87"/>
      <c r="V16" s="87"/>
      <c r="W16" s="87"/>
      <c r="X16" s="92">
        <f t="shared" si="13"/>
        <v>0</v>
      </c>
      <c r="Y16" s="72">
        <f t="shared" si="14"/>
        <v>1</v>
      </c>
      <c r="Z16" s="72">
        <f t="shared" si="15"/>
        <v>0</v>
      </c>
      <c r="AA16" s="73" t="str">
        <f t="shared" si="16"/>
        <v/>
      </c>
    </row>
    <row r="17" spans="1:27" ht="12.9" customHeight="1" x14ac:dyDescent="0.3">
      <c r="A17" s="115">
        <v>8</v>
      </c>
      <c r="B17" s="68" t="str">
        <f>'Wettkampf 1'!B17</f>
        <v>Lindemann Helga</v>
      </c>
      <c r="C17" s="68" t="str">
        <f>'Wettkampf 1'!C17</f>
        <v>Lorup I</v>
      </c>
      <c r="D17" s="84"/>
      <c r="E17" s="85"/>
      <c r="F17" s="70">
        <f t="shared" si="0"/>
        <v>0</v>
      </c>
      <c r="G17" s="71">
        <f t="shared" si="1"/>
        <v>0</v>
      </c>
      <c r="H17" s="71">
        <f t="shared" si="2"/>
        <v>0</v>
      </c>
      <c r="I17" s="71">
        <f t="shared" si="3"/>
        <v>0</v>
      </c>
      <c r="J17" s="71">
        <f t="shared" si="4"/>
        <v>1</v>
      </c>
      <c r="K17" s="71">
        <f t="shared" si="5"/>
        <v>0</v>
      </c>
      <c r="L17" s="71">
        <f t="shared" si="6"/>
        <v>0</v>
      </c>
      <c r="M17" s="71">
        <f t="shared" si="7"/>
        <v>0</v>
      </c>
      <c r="N17" s="71">
        <f t="shared" si="8"/>
        <v>0</v>
      </c>
      <c r="O17" s="71">
        <f t="shared" si="9"/>
        <v>0</v>
      </c>
      <c r="P17" s="71">
        <f t="shared" si="10"/>
        <v>0</v>
      </c>
      <c r="Q17" s="71">
        <f t="shared" si="11"/>
        <v>0</v>
      </c>
      <c r="R17" s="71">
        <f t="shared" si="12"/>
        <v>0</v>
      </c>
      <c r="S17" s="71"/>
      <c r="T17" s="71"/>
      <c r="U17" s="87"/>
      <c r="V17" s="87"/>
      <c r="W17" s="87"/>
      <c r="X17" s="92">
        <f t="shared" si="13"/>
        <v>0</v>
      </c>
      <c r="Y17" s="72">
        <f t="shared" si="14"/>
        <v>1</v>
      </c>
      <c r="Z17" s="72">
        <f t="shared" si="15"/>
        <v>0</v>
      </c>
      <c r="AA17" s="73" t="str">
        <f t="shared" si="16"/>
        <v/>
      </c>
    </row>
    <row r="18" spans="1:27" ht="12.9" customHeight="1" x14ac:dyDescent="0.3">
      <c r="A18" s="115">
        <v>9</v>
      </c>
      <c r="B18" s="68" t="str">
        <f>'Wettkampf 1'!B18</f>
        <v>Hüntelmann Agnes</v>
      </c>
      <c r="C18" s="68" t="str">
        <f>'Wettkampf 1'!C18</f>
        <v>Lahn I</v>
      </c>
      <c r="D18" s="84"/>
      <c r="E18" s="85"/>
      <c r="F18" s="70">
        <f t="shared" si="0"/>
        <v>0</v>
      </c>
      <c r="G18" s="71">
        <f t="shared" si="1"/>
        <v>0</v>
      </c>
      <c r="H18" s="71">
        <f t="shared" si="2"/>
        <v>0</v>
      </c>
      <c r="I18" s="71">
        <f t="shared" si="3"/>
        <v>0</v>
      </c>
      <c r="J18" s="71">
        <f t="shared" si="4"/>
        <v>0</v>
      </c>
      <c r="K18" s="71">
        <f t="shared" si="5"/>
        <v>0</v>
      </c>
      <c r="L18" s="71">
        <f t="shared" si="6"/>
        <v>1</v>
      </c>
      <c r="M18" s="71">
        <f t="shared" si="7"/>
        <v>0</v>
      </c>
      <c r="N18" s="71">
        <f t="shared" si="8"/>
        <v>0</v>
      </c>
      <c r="O18" s="71">
        <f t="shared" si="9"/>
        <v>0</v>
      </c>
      <c r="P18" s="71">
        <f t="shared" si="10"/>
        <v>0</v>
      </c>
      <c r="Q18" s="71">
        <f t="shared" si="11"/>
        <v>0</v>
      </c>
      <c r="R18" s="71">
        <f t="shared" si="12"/>
        <v>0</v>
      </c>
      <c r="S18" s="71"/>
      <c r="T18" s="71"/>
      <c r="U18" s="87"/>
      <c r="V18" s="87"/>
      <c r="W18" s="87"/>
      <c r="X18" s="92">
        <f t="shared" si="13"/>
        <v>0</v>
      </c>
      <c r="Y18" s="72">
        <f t="shared" si="14"/>
        <v>1</v>
      </c>
      <c r="Z18" s="72">
        <f t="shared" si="15"/>
        <v>0</v>
      </c>
      <c r="AA18" s="73" t="str">
        <f t="shared" si="16"/>
        <v/>
      </c>
    </row>
    <row r="19" spans="1:27" ht="12.9" customHeight="1" x14ac:dyDescent="0.3">
      <c r="A19" s="115">
        <v>10</v>
      </c>
      <c r="B19" s="68" t="str">
        <f>'Wettkampf 1'!B19</f>
        <v>Benten Waltraud</v>
      </c>
      <c r="C19" s="68" t="str">
        <f>'Wettkampf 1'!C19</f>
        <v>Lahn I</v>
      </c>
      <c r="D19" s="84"/>
      <c r="E19" s="85"/>
      <c r="F19" s="70">
        <f t="shared" si="0"/>
        <v>0</v>
      </c>
      <c r="G19" s="71">
        <f t="shared" si="1"/>
        <v>0</v>
      </c>
      <c r="H19" s="71">
        <f t="shared" si="2"/>
        <v>0</v>
      </c>
      <c r="I19" s="71">
        <f t="shared" si="3"/>
        <v>0</v>
      </c>
      <c r="J19" s="71">
        <f t="shared" si="4"/>
        <v>0</v>
      </c>
      <c r="K19" s="71">
        <f t="shared" si="5"/>
        <v>0</v>
      </c>
      <c r="L19" s="71">
        <f t="shared" si="6"/>
        <v>1</v>
      </c>
      <c r="M19" s="71">
        <f t="shared" si="7"/>
        <v>0</v>
      </c>
      <c r="N19" s="71">
        <f t="shared" si="8"/>
        <v>0</v>
      </c>
      <c r="O19" s="71">
        <f t="shared" si="9"/>
        <v>0</v>
      </c>
      <c r="P19" s="71">
        <f t="shared" si="10"/>
        <v>0</v>
      </c>
      <c r="Q19" s="71">
        <f t="shared" si="11"/>
        <v>0</v>
      </c>
      <c r="R19" s="71">
        <f t="shared" si="12"/>
        <v>0</v>
      </c>
      <c r="S19" s="71"/>
      <c r="T19" s="71"/>
      <c r="U19" s="87"/>
      <c r="V19" s="87"/>
      <c r="W19" s="87"/>
      <c r="X19" s="92">
        <f t="shared" si="13"/>
        <v>0</v>
      </c>
      <c r="Y19" s="72">
        <f t="shared" si="14"/>
        <v>1</v>
      </c>
      <c r="Z19" s="72">
        <f t="shared" si="15"/>
        <v>0</v>
      </c>
      <c r="AA19" s="73" t="str">
        <f t="shared" si="16"/>
        <v/>
      </c>
    </row>
    <row r="20" spans="1:27" ht="12.9" customHeight="1" x14ac:dyDescent="0.3">
      <c r="A20" s="115">
        <v>11</v>
      </c>
      <c r="B20" s="68" t="str">
        <f>'Wettkampf 1'!B20</f>
        <v>Bröker Karin</v>
      </c>
      <c r="C20" s="68" t="str">
        <f>'Wettkampf 1'!C20</f>
        <v>Lahn I</v>
      </c>
      <c r="D20" s="84"/>
      <c r="E20" s="85" t="s">
        <v>39</v>
      </c>
      <c r="F20" s="70" t="str">
        <f t="shared" si="0"/>
        <v>0</v>
      </c>
      <c r="G20" s="71">
        <f t="shared" si="1"/>
        <v>0</v>
      </c>
      <c r="H20" s="71">
        <f t="shared" si="2"/>
        <v>0</v>
      </c>
      <c r="I20" s="71">
        <f t="shared" si="3"/>
        <v>0</v>
      </c>
      <c r="J20" s="71">
        <f t="shared" si="4"/>
        <v>0</v>
      </c>
      <c r="K20" s="71" t="str">
        <f t="shared" si="5"/>
        <v>0</v>
      </c>
      <c r="L20" s="71">
        <f t="shared" si="6"/>
        <v>0</v>
      </c>
      <c r="M20" s="71">
        <f t="shared" si="7"/>
        <v>0</v>
      </c>
      <c r="N20" s="71">
        <f t="shared" si="8"/>
        <v>0</v>
      </c>
      <c r="O20" s="71">
        <f t="shared" si="9"/>
        <v>0</v>
      </c>
      <c r="P20" s="71">
        <f t="shared" si="10"/>
        <v>0</v>
      </c>
      <c r="Q20" s="71">
        <f t="shared" si="11"/>
        <v>0</v>
      </c>
      <c r="R20" s="71">
        <f t="shared" si="12"/>
        <v>0</v>
      </c>
      <c r="S20" s="71"/>
      <c r="T20" s="71"/>
      <c r="U20" s="87"/>
      <c r="V20" s="87"/>
      <c r="W20" s="87"/>
      <c r="X20" s="92">
        <f t="shared" si="13"/>
        <v>0</v>
      </c>
      <c r="Y20" s="72">
        <f t="shared" si="14"/>
        <v>1</v>
      </c>
      <c r="Z20" s="72">
        <f t="shared" si="15"/>
        <v>0</v>
      </c>
      <c r="AA20" s="73" t="str">
        <f t="shared" si="16"/>
        <v/>
      </c>
    </row>
    <row r="21" spans="1:27" ht="12.9" customHeight="1" x14ac:dyDescent="0.3">
      <c r="A21" s="115">
        <v>12</v>
      </c>
      <c r="B21" s="68" t="str">
        <f>'Wettkampf 1'!B21</f>
        <v>Thyen Kerstin</v>
      </c>
      <c r="C21" s="68" t="str">
        <f>'Wettkampf 1'!C21</f>
        <v>Lahn I</v>
      </c>
      <c r="D21" s="84"/>
      <c r="E21" s="85" t="s">
        <v>39</v>
      </c>
      <c r="F21" s="70" t="str">
        <f t="shared" si="0"/>
        <v>0</v>
      </c>
      <c r="G21" s="71">
        <f t="shared" si="1"/>
        <v>0</v>
      </c>
      <c r="H21" s="71">
        <f t="shared" si="2"/>
        <v>0</v>
      </c>
      <c r="I21" s="71">
        <f t="shared" si="3"/>
        <v>0</v>
      </c>
      <c r="J21" s="71">
        <f t="shared" si="4"/>
        <v>0</v>
      </c>
      <c r="K21" s="71" t="str">
        <f t="shared" si="5"/>
        <v>0</v>
      </c>
      <c r="L21" s="71">
        <f t="shared" si="6"/>
        <v>0</v>
      </c>
      <c r="M21" s="71">
        <f t="shared" si="7"/>
        <v>0</v>
      </c>
      <c r="N21" s="71">
        <f t="shared" si="8"/>
        <v>0</v>
      </c>
      <c r="O21" s="71">
        <f t="shared" si="9"/>
        <v>0</v>
      </c>
      <c r="P21" s="71">
        <f t="shared" si="10"/>
        <v>0</v>
      </c>
      <c r="Q21" s="71">
        <f t="shared" si="11"/>
        <v>0</v>
      </c>
      <c r="R21" s="71">
        <f t="shared" si="12"/>
        <v>0</v>
      </c>
      <c r="S21" s="71"/>
      <c r="T21" s="71"/>
      <c r="U21" s="87"/>
      <c r="V21" s="87"/>
      <c r="W21" s="87"/>
      <c r="X21" s="92">
        <f t="shared" si="13"/>
        <v>0</v>
      </c>
      <c r="Y21" s="72">
        <f t="shared" si="14"/>
        <v>1</v>
      </c>
      <c r="Z21" s="72">
        <f t="shared" si="15"/>
        <v>0</v>
      </c>
      <c r="AA21" s="73" t="str">
        <f t="shared" si="16"/>
        <v/>
      </c>
    </row>
    <row r="22" spans="1:27" ht="12.9" customHeight="1" x14ac:dyDescent="0.3">
      <c r="A22" s="115">
        <v>13</v>
      </c>
      <c r="B22" s="68" t="str">
        <f>'Wettkampf 1'!B22</f>
        <v>Rehorst Marita</v>
      </c>
      <c r="C22" s="68" t="str">
        <f>'Wettkampf 1'!C22</f>
        <v>Werlte II</v>
      </c>
      <c r="D22" s="84"/>
      <c r="E22" s="85"/>
      <c r="F22" s="70">
        <f t="shared" si="0"/>
        <v>0</v>
      </c>
      <c r="G22" s="71">
        <f t="shared" si="1"/>
        <v>0</v>
      </c>
      <c r="H22" s="71">
        <f t="shared" si="2"/>
        <v>0</v>
      </c>
      <c r="I22" s="71">
        <f t="shared" si="3"/>
        <v>0</v>
      </c>
      <c r="J22" s="71">
        <f t="shared" si="4"/>
        <v>0</v>
      </c>
      <c r="K22" s="71">
        <f t="shared" si="5"/>
        <v>0</v>
      </c>
      <c r="L22" s="71">
        <f t="shared" si="6"/>
        <v>0</v>
      </c>
      <c r="M22" s="71">
        <f t="shared" si="7"/>
        <v>0</v>
      </c>
      <c r="N22" s="71">
        <f t="shared" si="8"/>
        <v>1</v>
      </c>
      <c r="O22" s="71">
        <f t="shared" si="9"/>
        <v>0</v>
      </c>
      <c r="P22" s="71">
        <f t="shared" si="10"/>
        <v>0</v>
      </c>
      <c r="Q22" s="71">
        <f t="shared" si="11"/>
        <v>0</v>
      </c>
      <c r="R22" s="71">
        <f t="shared" si="12"/>
        <v>0</v>
      </c>
      <c r="S22" s="71"/>
      <c r="T22" s="71"/>
      <c r="U22" s="87"/>
      <c r="V22" s="87"/>
      <c r="W22" s="87"/>
      <c r="X22" s="92">
        <f t="shared" si="13"/>
        <v>0</v>
      </c>
      <c r="Y22" s="72">
        <f t="shared" si="14"/>
        <v>1</v>
      </c>
      <c r="Z22" s="72">
        <f t="shared" si="15"/>
        <v>0</v>
      </c>
      <c r="AA22" s="73" t="str">
        <f t="shared" si="16"/>
        <v/>
      </c>
    </row>
    <row r="23" spans="1:27" ht="12.9" customHeight="1" x14ac:dyDescent="0.3">
      <c r="A23" s="115">
        <v>14</v>
      </c>
      <c r="B23" s="68" t="str">
        <f>'Wettkampf 1'!B23</f>
        <v>Deitermann Erika</v>
      </c>
      <c r="C23" s="68" t="str">
        <f>'Wettkampf 1'!C23</f>
        <v>Werlte II</v>
      </c>
      <c r="D23" s="84"/>
      <c r="E23" s="85"/>
      <c r="F23" s="70">
        <f t="shared" si="0"/>
        <v>0</v>
      </c>
      <c r="G23" s="71">
        <f t="shared" si="1"/>
        <v>0</v>
      </c>
      <c r="H23" s="71">
        <f t="shared" si="2"/>
        <v>0</v>
      </c>
      <c r="I23" s="71">
        <f t="shared" si="3"/>
        <v>0</v>
      </c>
      <c r="J23" s="71">
        <f t="shared" si="4"/>
        <v>0</v>
      </c>
      <c r="K23" s="71">
        <f t="shared" si="5"/>
        <v>0</v>
      </c>
      <c r="L23" s="71">
        <f t="shared" si="6"/>
        <v>0</v>
      </c>
      <c r="M23" s="71">
        <f t="shared" si="7"/>
        <v>0</v>
      </c>
      <c r="N23" s="71">
        <f t="shared" si="8"/>
        <v>1</v>
      </c>
      <c r="O23" s="71">
        <f t="shared" si="9"/>
        <v>0</v>
      </c>
      <c r="P23" s="71">
        <f t="shared" si="10"/>
        <v>0</v>
      </c>
      <c r="Q23" s="71">
        <f t="shared" si="11"/>
        <v>0</v>
      </c>
      <c r="R23" s="71">
        <f t="shared" si="12"/>
        <v>0</v>
      </c>
      <c r="S23" s="71"/>
      <c r="T23" s="71"/>
      <c r="U23" s="87"/>
      <c r="V23" s="87"/>
      <c r="W23" s="87"/>
      <c r="X23" s="92">
        <f t="shared" si="13"/>
        <v>0</v>
      </c>
      <c r="Y23" s="72">
        <f t="shared" si="14"/>
        <v>1</v>
      </c>
      <c r="Z23" s="72">
        <f t="shared" si="15"/>
        <v>0</v>
      </c>
      <c r="AA23" s="73" t="str">
        <f t="shared" si="16"/>
        <v/>
      </c>
    </row>
    <row r="24" spans="1:27" ht="12.9" customHeight="1" x14ac:dyDescent="0.3">
      <c r="A24" s="115">
        <v>15</v>
      </c>
      <c r="B24" s="68" t="str">
        <f>'Wettkampf 1'!B24</f>
        <v>Kensinger Elvira</v>
      </c>
      <c r="C24" s="68" t="str">
        <f>'Wettkampf 1'!C24</f>
        <v>Werlte II</v>
      </c>
      <c r="D24" s="84"/>
      <c r="E24" s="85"/>
      <c r="F24" s="70">
        <f t="shared" si="0"/>
        <v>0</v>
      </c>
      <c r="G24" s="71">
        <f t="shared" si="1"/>
        <v>0</v>
      </c>
      <c r="H24" s="71">
        <f t="shared" si="2"/>
        <v>0</v>
      </c>
      <c r="I24" s="71">
        <f t="shared" si="3"/>
        <v>0</v>
      </c>
      <c r="J24" s="71">
        <f t="shared" si="4"/>
        <v>0</v>
      </c>
      <c r="K24" s="71">
        <f t="shared" si="5"/>
        <v>0</v>
      </c>
      <c r="L24" s="71">
        <f t="shared" si="6"/>
        <v>0</v>
      </c>
      <c r="M24" s="71">
        <f t="shared" si="7"/>
        <v>0</v>
      </c>
      <c r="N24" s="71">
        <f t="shared" si="8"/>
        <v>1</v>
      </c>
      <c r="O24" s="71">
        <f t="shared" si="9"/>
        <v>0</v>
      </c>
      <c r="P24" s="71">
        <f t="shared" si="10"/>
        <v>0</v>
      </c>
      <c r="Q24" s="71">
        <f t="shared" si="11"/>
        <v>0</v>
      </c>
      <c r="R24" s="71">
        <f t="shared" si="12"/>
        <v>0</v>
      </c>
      <c r="S24" s="71"/>
      <c r="T24" s="71"/>
      <c r="U24" s="87"/>
      <c r="V24" s="87"/>
      <c r="W24" s="87"/>
      <c r="X24" s="92">
        <f t="shared" si="13"/>
        <v>0</v>
      </c>
      <c r="Y24" s="72">
        <f t="shared" si="14"/>
        <v>1</v>
      </c>
      <c r="Z24" s="72">
        <f t="shared" si="15"/>
        <v>0</v>
      </c>
      <c r="AA24" s="73" t="str">
        <f t="shared" si="16"/>
        <v/>
      </c>
    </row>
    <row r="25" spans="1:27" ht="12.9" customHeight="1" x14ac:dyDescent="0.3">
      <c r="A25" s="115">
        <v>16</v>
      </c>
      <c r="B25" s="68" t="str">
        <f>'Wettkampf 1'!B25</f>
        <v>Freitag Silvia</v>
      </c>
      <c r="C25" s="68" t="str">
        <f>'Wettkampf 1'!C25</f>
        <v>Werlte II</v>
      </c>
      <c r="D25" s="84"/>
      <c r="E25" s="85"/>
      <c r="F25" s="70">
        <f t="shared" si="0"/>
        <v>0</v>
      </c>
      <c r="G25" s="71">
        <f t="shared" si="1"/>
        <v>0</v>
      </c>
      <c r="H25" s="71">
        <f t="shared" si="2"/>
        <v>0</v>
      </c>
      <c r="I25" s="71">
        <f t="shared" si="3"/>
        <v>0</v>
      </c>
      <c r="J25" s="71">
        <f t="shared" si="4"/>
        <v>0</v>
      </c>
      <c r="K25" s="71">
        <f t="shared" si="5"/>
        <v>0</v>
      </c>
      <c r="L25" s="71">
        <f t="shared" si="6"/>
        <v>0</v>
      </c>
      <c r="M25" s="71">
        <f t="shared" si="7"/>
        <v>0</v>
      </c>
      <c r="N25" s="71">
        <f t="shared" si="8"/>
        <v>1</v>
      </c>
      <c r="O25" s="71">
        <f t="shared" si="9"/>
        <v>0</v>
      </c>
      <c r="P25" s="71">
        <f t="shared" si="10"/>
        <v>0</v>
      </c>
      <c r="Q25" s="71">
        <f t="shared" si="11"/>
        <v>0</v>
      </c>
      <c r="R25" s="71">
        <f t="shared" si="12"/>
        <v>0</v>
      </c>
      <c r="S25" s="71"/>
      <c r="T25" s="71"/>
      <c r="U25" s="87"/>
      <c r="V25" s="87"/>
      <c r="W25" s="87"/>
      <c r="X25" s="92">
        <f t="shared" si="13"/>
        <v>0</v>
      </c>
      <c r="Y25" s="72">
        <f t="shared" si="14"/>
        <v>1</v>
      </c>
      <c r="Z25" s="72">
        <f t="shared" si="15"/>
        <v>0</v>
      </c>
      <c r="AA25" s="73" t="str">
        <f t="shared" si="16"/>
        <v/>
      </c>
    </row>
    <row r="26" spans="1:27" ht="12.9" customHeight="1" x14ac:dyDescent="0.3">
      <c r="A26" s="115">
        <v>17</v>
      </c>
      <c r="B26" s="68" t="str">
        <f>'Wettkampf 1'!B26</f>
        <v>Büter Maria</v>
      </c>
      <c r="C26" s="68" t="str">
        <f>'Wettkampf 1'!C26</f>
        <v>Werlte II</v>
      </c>
      <c r="D26" s="84"/>
      <c r="E26" s="85" t="s">
        <v>39</v>
      </c>
      <c r="F26" s="70" t="str">
        <f t="shared" si="0"/>
        <v>0</v>
      </c>
      <c r="G26" s="71">
        <f t="shared" si="1"/>
        <v>0</v>
      </c>
      <c r="H26" s="71">
        <f t="shared" si="2"/>
        <v>0</v>
      </c>
      <c r="I26" s="71">
        <f t="shared" si="3"/>
        <v>0</v>
      </c>
      <c r="J26" s="71">
        <f t="shared" si="4"/>
        <v>0</v>
      </c>
      <c r="K26" s="71">
        <f t="shared" si="5"/>
        <v>0</v>
      </c>
      <c r="L26" s="71">
        <f t="shared" si="6"/>
        <v>0</v>
      </c>
      <c r="M26" s="71" t="str">
        <f t="shared" si="7"/>
        <v>0</v>
      </c>
      <c r="N26" s="71">
        <f t="shared" si="8"/>
        <v>0</v>
      </c>
      <c r="O26" s="71">
        <f t="shared" si="9"/>
        <v>0</v>
      </c>
      <c r="P26" s="71">
        <f t="shared" si="10"/>
        <v>0</v>
      </c>
      <c r="Q26" s="71">
        <f t="shared" si="11"/>
        <v>0</v>
      </c>
      <c r="R26" s="71">
        <f t="shared" si="12"/>
        <v>0</v>
      </c>
      <c r="S26" s="71"/>
      <c r="T26" s="71"/>
      <c r="U26" s="87"/>
      <c r="V26" s="87"/>
      <c r="W26" s="87"/>
      <c r="X26" s="92">
        <f t="shared" si="13"/>
        <v>0</v>
      </c>
      <c r="Y26" s="72">
        <f t="shared" si="14"/>
        <v>1</v>
      </c>
      <c r="Z26" s="72">
        <f t="shared" si="15"/>
        <v>0</v>
      </c>
      <c r="AA26" s="73" t="str">
        <f t="shared" si="16"/>
        <v/>
      </c>
    </row>
    <row r="27" spans="1:27" ht="12.9" customHeight="1" x14ac:dyDescent="0.3">
      <c r="A27" s="115">
        <v>18</v>
      </c>
      <c r="B27" s="68" t="str">
        <f>'Wettkampf 1'!B27</f>
        <v>Grote Annelen</v>
      </c>
      <c r="C27" s="68" t="str">
        <f>'Wettkampf 1'!C27</f>
        <v>Neubörger I</v>
      </c>
      <c r="D27" s="84"/>
      <c r="E27" s="85" t="s">
        <v>39</v>
      </c>
      <c r="F27" s="70" t="str">
        <f t="shared" si="0"/>
        <v>0</v>
      </c>
      <c r="G27" s="71">
        <f t="shared" si="1"/>
        <v>0</v>
      </c>
      <c r="H27" s="71">
        <f t="shared" si="2"/>
        <v>0</v>
      </c>
      <c r="I27" s="71">
        <f t="shared" si="3"/>
        <v>0</v>
      </c>
      <c r="J27" s="71">
        <f t="shared" si="4"/>
        <v>0</v>
      </c>
      <c r="K27" s="71">
        <f t="shared" si="5"/>
        <v>0</v>
      </c>
      <c r="L27" s="71">
        <f t="shared" si="6"/>
        <v>0</v>
      </c>
      <c r="M27" s="71">
        <f t="shared" si="7"/>
        <v>0</v>
      </c>
      <c r="N27" s="71">
        <f t="shared" si="8"/>
        <v>0</v>
      </c>
      <c r="O27" s="71" t="str">
        <f t="shared" si="9"/>
        <v>0</v>
      </c>
      <c r="P27" s="71">
        <f t="shared" si="10"/>
        <v>0</v>
      </c>
      <c r="Q27" s="71">
        <f t="shared" si="11"/>
        <v>0</v>
      </c>
      <c r="R27" s="71">
        <f t="shared" si="12"/>
        <v>0</v>
      </c>
      <c r="S27" s="71"/>
      <c r="T27" s="71"/>
      <c r="U27" s="87"/>
      <c r="V27" s="87"/>
      <c r="W27" s="87"/>
      <c r="X27" s="92">
        <f t="shared" si="13"/>
        <v>0</v>
      </c>
      <c r="Y27" s="72">
        <f t="shared" si="14"/>
        <v>1</v>
      </c>
      <c r="Z27" s="72">
        <f t="shared" si="15"/>
        <v>0</v>
      </c>
      <c r="AA27" s="73" t="str">
        <f t="shared" si="16"/>
        <v/>
      </c>
    </row>
    <row r="28" spans="1:27" ht="12.9" customHeight="1" x14ac:dyDescent="0.3">
      <c r="A28" s="115">
        <v>19</v>
      </c>
      <c r="B28" s="68" t="str">
        <f>'Wettkampf 1'!B28</f>
        <v>Runde Heike</v>
      </c>
      <c r="C28" s="68" t="str">
        <f>'Wettkampf 1'!C28</f>
        <v>Neubörger I</v>
      </c>
      <c r="D28" s="84"/>
      <c r="E28" s="85"/>
      <c r="F28" s="70">
        <f t="shared" si="0"/>
        <v>0</v>
      </c>
      <c r="G28" s="71">
        <f t="shared" si="1"/>
        <v>0</v>
      </c>
      <c r="H28" s="71">
        <f t="shared" si="2"/>
        <v>0</v>
      </c>
      <c r="I28" s="71">
        <f t="shared" si="3"/>
        <v>0</v>
      </c>
      <c r="J28" s="71">
        <f t="shared" si="4"/>
        <v>0</v>
      </c>
      <c r="K28" s="71">
        <f t="shared" si="5"/>
        <v>0</v>
      </c>
      <c r="L28" s="71">
        <f t="shared" si="6"/>
        <v>0</v>
      </c>
      <c r="M28" s="71">
        <f t="shared" si="7"/>
        <v>0</v>
      </c>
      <c r="N28" s="71">
        <f t="shared" si="8"/>
        <v>0</v>
      </c>
      <c r="O28" s="71">
        <f t="shared" si="9"/>
        <v>0</v>
      </c>
      <c r="P28" s="71">
        <f t="shared" si="10"/>
        <v>1</v>
      </c>
      <c r="Q28" s="71">
        <f t="shared" si="11"/>
        <v>0</v>
      </c>
      <c r="R28" s="71">
        <f t="shared" si="12"/>
        <v>0</v>
      </c>
      <c r="S28" s="71"/>
      <c r="T28" s="71"/>
      <c r="U28" s="87"/>
      <c r="V28" s="87"/>
      <c r="W28" s="87"/>
      <c r="X28" s="92">
        <f t="shared" si="13"/>
        <v>0</v>
      </c>
      <c r="Y28" s="72">
        <f t="shared" si="14"/>
        <v>1</v>
      </c>
      <c r="Z28" s="72">
        <f t="shared" si="15"/>
        <v>0</v>
      </c>
      <c r="AA28" s="73" t="str">
        <f t="shared" si="16"/>
        <v/>
      </c>
    </row>
    <row r="29" spans="1:27" ht="12.9" customHeight="1" x14ac:dyDescent="0.3">
      <c r="A29" s="115">
        <v>20</v>
      </c>
      <c r="B29" s="68" t="str">
        <f>'Wettkampf 1'!B29</f>
        <v>Jansen Angelika</v>
      </c>
      <c r="C29" s="68" t="str">
        <f>'Wettkampf 1'!C29</f>
        <v>Neubörger I</v>
      </c>
      <c r="D29" s="84"/>
      <c r="E29" s="85"/>
      <c r="F29" s="70">
        <f t="shared" si="0"/>
        <v>0</v>
      </c>
      <c r="G29" s="71">
        <f t="shared" si="1"/>
        <v>0</v>
      </c>
      <c r="H29" s="71">
        <f t="shared" si="2"/>
        <v>0</v>
      </c>
      <c r="I29" s="71">
        <f t="shared" si="3"/>
        <v>0</v>
      </c>
      <c r="J29" s="71">
        <f t="shared" si="4"/>
        <v>0</v>
      </c>
      <c r="K29" s="71">
        <f t="shared" si="5"/>
        <v>0</v>
      </c>
      <c r="L29" s="71">
        <f t="shared" si="6"/>
        <v>0</v>
      </c>
      <c r="M29" s="71">
        <f t="shared" si="7"/>
        <v>0</v>
      </c>
      <c r="N29" s="71">
        <f t="shared" si="8"/>
        <v>0</v>
      </c>
      <c r="O29" s="71">
        <f t="shared" si="9"/>
        <v>0</v>
      </c>
      <c r="P29" s="71">
        <f t="shared" si="10"/>
        <v>1</v>
      </c>
      <c r="Q29" s="71">
        <f t="shared" si="11"/>
        <v>0</v>
      </c>
      <c r="R29" s="71">
        <f t="shared" si="12"/>
        <v>0</v>
      </c>
      <c r="S29" s="71"/>
      <c r="T29" s="71"/>
      <c r="U29" s="87"/>
      <c r="V29" s="87"/>
      <c r="W29" s="87"/>
      <c r="X29" s="92">
        <f t="shared" si="13"/>
        <v>0</v>
      </c>
      <c r="Y29" s="72">
        <f t="shared" si="14"/>
        <v>1</v>
      </c>
      <c r="Z29" s="72">
        <f t="shared" si="15"/>
        <v>0</v>
      </c>
      <c r="AA29" s="73" t="str">
        <f t="shared" si="16"/>
        <v/>
      </c>
    </row>
    <row r="30" spans="1:27" ht="12.9" customHeight="1" x14ac:dyDescent="0.3">
      <c r="A30" s="115">
        <v>21</v>
      </c>
      <c r="B30" s="68" t="str">
        <f>'Wettkampf 1'!B30</f>
        <v>Breer Marlene</v>
      </c>
      <c r="C30" s="68" t="str">
        <f>'Wettkampf 1'!C30</f>
        <v>Neubörger I</v>
      </c>
      <c r="D30" s="84"/>
      <c r="E30" s="85"/>
      <c r="F30" s="70">
        <f t="shared" si="0"/>
        <v>0</v>
      </c>
      <c r="G30" s="71">
        <f t="shared" si="1"/>
        <v>0</v>
      </c>
      <c r="H30" s="71">
        <f t="shared" si="2"/>
        <v>0</v>
      </c>
      <c r="I30" s="71">
        <f t="shared" si="3"/>
        <v>0</v>
      </c>
      <c r="J30" s="71">
        <f t="shared" si="4"/>
        <v>0</v>
      </c>
      <c r="K30" s="71">
        <f t="shared" si="5"/>
        <v>0</v>
      </c>
      <c r="L30" s="71">
        <f t="shared" si="6"/>
        <v>0</v>
      </c>
      <c r="M30" s="71">
        <f t="shared" si="7"/>
        <v>0</v>
      </c>
      <c r="N30" s="71">
        <f t="shared" si="8"/>
        <v>0</v>
      </c>
      <c r="O30" s="71">
        <f t="shared" si="9"/>
        <v>0</v>
      </c>
      <c r="P30" s="71">
        <f t="shared" si="10"/>
        <v>1</v>
      </c>
      <c r="Q30" s="71">
        <f t="shared" si="11"/>
        <v>0</v>
      </c>
      <c r="R30" s="71">
        <f t="shared" si="12"/>
        <v>0</v>
      </c>
      <c r="S30" s="71"/>
      <c r="T30" s="71"/>
      <c r="U30" s="87"/>
      <c r="V30" s="87"/>
      <c r="W30" s="87"/>
      <c r="X30" s="92">
        <f t="shared" si="13"/>
        <v>0</v>
      </c>
      <c r="Y30" s="72">
        <f t="shared" si="14"/>
        <v>1</v>
      </c>
      <c r="Z30" s="72">
        <f t="shared" si="15"/>
        <v>0</v>
      </c>
      <c r="AA30" s="73" t="str">
        <f t="shared" si="16"/>
        <v/>
      </c>
    </row>
    <row r="31" spans="1:27" ht="12.9" customHeight="1" x14ac:dyDescent="0.3">
      <c r="A31" s="115">
        <v>22</v>
      </c>
      <c r="B31" s="68" t="str">
        <f>'Wettkampf 1'!B31</f>
        <v>Pranger Michaela</v>
      </c>
      <c r="C31" s="68" t="str">
        <f>'Wettkampf 1'!C31</f>
        <v>Sögel IV</v>
      </c>
      <c r="D31" s="84"/>
      <c r="E31" s="85"/>
      <c r="F31" s="70">
        <f t="shared" si="0"/>
        <v>0</v>
      </c>
      <c r="G31" s="71">
        <f t="shared" si="1"/>
        <v>0</v>
      </c>
      <c r="H31" s="71">
        <f t="shared" si="2"/>
        <v>0</v>
      </c>
      <c r="I31" s="71">
        <f t="shared" si="3"/>
        <v>0</v>
      </c>
      <c r="J31" s="71">
        <f t="shared" si="4"/>
        <v>0</v>
      </c>
      <c r="K31" s="71">
        <f t="shared" si="5"/>
        <v>0</v>
      </c>
      <c r="L31" s="71">
        <f t="shared" si="6"/>
        <v>0</v>
      </c>
      <c r="M31" s="71">
        <f t="shared" si="7"/>
        <v>0</v>
      </c>
      <c r="N31" s="71">
        <f t="shared" si="8"/>
        <v>0</v>
      </c>
      <c r="O31" s="71">
        <f t="shared" si="9"/>
        <v>0</v>
      </c>
      <c r="P31" s="71">
        <f t="shared" si="10"/>
        <v>0</v>
      </c>
      <c r="Q31" s="71">
        <f t="shared" si="11"/>
        <v>0</v>
      </c>
      <c r="R31" s="71">
        <f t="shared" si="12"/>
        <v>1</v>
      </c>
      <c r="S31" s="71"/>
      <c r="T31" s="71"/>
      <c r="U31" s="87"/>
      <c r="V31" s="87"/>
      <c r="W31" s="87"/>
      <c r="X31" s="92">
        <f t="shared" si="13"/>
        <v>0</v>
      </c>
      <c r="Y31" s="72">
        <f t="shared" si="14"/>
        <v>1</v>
      </c>
      <c r="Z31" s="72">
        <f t="shared" si="15"/>
        <v>0</v>
      </c>
      <c r="AA31" s="73" t="str">
        <f t="shared" si="16"/>
        <v/>
      </c>
    </row>
    <row r="32" spans="1:27" ht="12.9" customHeight="1" x14ac:dyDescent="0.3">
      <c r="A32" s="115">
        <v>23</v>
      </c>
      <c r="B32" s="68" t="str">
        <f>'Wettkampf 1'!B32</f>
        <v>Möhlenkamp Doris</v>
      </c>
      <c r="C32" s="68" t="str">
        <f>'Wettkampf 1'!C32</f>
        <v>Sögel IV</v>
      </c>
      <c r="D32" s="84"/>
      <c r="E32" s="85" t="s">
        <v>39</v>
      </c>
      <c r="F32" s="70" t="str">
        <f t="shared" si="0"/>
        <v>0</v>
      </c>
      <c r="G32" s="71">
        <f t="shared" si="1"/>
        <v>0</v>
      </c>
      <c r="H32" s="71">
        <f t="shared" si="2"/>
        <v>0</v>
      </c>
      <c r="I32" s="71">
        <f t="shared" si="3"/>
        <v>0</v>
      </c>
      <c r="J32" s="71">
        <f t="shared" si="4"/>
        <v>0</v>
      </c>
      <c r="K32" s="71">
        <f t="shared" si="5"/>
        <v>0</v>
      </c>
      <c r="L32" s="71">
        <f t="shared" si="6"/>
        <v>0</v>
      </c>
      <c r="M32" s="71">
        <f t="shared" si="7"/>
        <v>0</v>
      </c>
      <c r="N32" s="71">
        <f t="shared" si="8"/>
        <v>0</v>
      </c>
      <c r="O32" s="71">
        <f t="shared" si="9"/>
        <v>0</v>
      </c>
      <c r="P32" s="71">
        <f t="shared" si="10"/>
        <v>0</v>
      </c>
      <c r="Q32" s="71" t="str">
        <f t="shared" si="11"/>
        <v>0</v>
      </c>
      <c r="R32" s="71">
        <f t="shared" si="12"/>
        <v>0</v>
      </c>
      <c r="S32" s="71"/>
      <c r="T32" s="71"/>
      <c r="U32" s="87"/>
      <c r="V32" s="87"/>
      <c r="W32" s="87"/>
      <c r="X32" s="92">
        <f t="shared" si="13"/>
        <v>0</v>
      </c>
      <c r="Y32" s="72">
        <f t="shared" si="14"/>
        <v>1</v>
      </c>
      <c r="Z32" s="72">
        <f t="shared" si="15"/>
        <v>0</v>
      </c>
      <c r="AA32" s="73" t="str">
        <f t="shared" si="16"/>
        <v/>
      </c>
    </row>
    <row r="33" spans="1:27" ht="12.9" customHeight="1" x14ac:dyDescent="0.3">
      <c r="A33" s="115">
        <v>24</v>
      </c>
      <c r="B33" s="68" t="str">
        <f>'Wettkampf 1'!B33</f>
        <v>Trempeck Olga</v>
      </c>
      <c r="C33" s="68" t="str">
        <f>'Wettkampf 1'!C33</f>
        <v>Sögel IV</v>
      </c>
      <c r="D33" s="84"/>
      <c r="E33" s="85" t="s">
        <v>39</v>
      </c>
      <c r="F33" s="70" t="str">
        <f t="shared" si="0"/>
        <v>0</v>
      </c>
      <c r="G33" s="71">
        <f t="shared" si="1"/>
        <v>0</v>
      </c>
      <c r="H33" s="71">
        <f t="shared" si="2"/>
        <v>0</v>
      </c>
      <c r="I33" s="71">
        <f t="shared" si="3"/>
        <v>0</v>
      </c>
      <c r="J33" s="71">
        <f t="shared" si="4"/>
        <v>0</v>
      </c>
      <c r="K33" s="71">
        <f t="shared" si="5"/>
        <v>0</v>
      </c>
      <c r="L33" s="71">
        <f t="shared" si="6"/>
        <v>0</v>
      </c>
      <c r="M33" s="71">
        <f t="shared" si="7"/>
        <v>0</v>
      </c>
      <c r="N33" s="71">
        <f t="shared" si="8"/>
        <v>0</v>
      </c>
      <c r="O33" s="71">
        <f t="shared" si="9"/>
        <v>0</v>
      </c>
      <c r="P33" s="71">
        <f t="shared" si="10"/>
        <v>0</v>
      </c>
      <c r="Q33" s="71" t="str">
        <f t="shared" si="11"/>
        <v>0</v>
      </c>
      <c r="R33" s="71">
        <f t="shared" si="12"/>
        <v>0</v>
      </c>
      <c r="S33" s="71"/>
      <c r="T33" s="71"/>
      <c r="U33" s="87"/>
      <c r="V33" s="87"/>
      <c r="W33" s="87"/>
      <c r="X33" s="92">
        <f t="shared" si="13"/>
        <v>0</v>
      </c>
      <c r="Y33" s="72">
        <f t="shared" si="14"/>
        <v>1</v>
      </c>
      <c r="Z33" s="72">
        <f t="shared" si="15"/>
        <v>0</v>
      </c>
      <c r="AA33" s="73" t="str">
        <f t="shared" si="16"/>
        <v/>
      </c>
    </row>
    <row r="34" spans="1:27" ht="12.9" customHeight="1" x14ac:dyDescent="0.3">
      <c r="A34" s="115">
        <v>25</v>
      </c>
      <c r="B34" s="68" t="str">
        <f>'Wettkampf 1'!B34</f>
        <v>Pranger Anne</v>
      </c>
      <c r="C34" s="68" t="str">
        <f>'Wettkampf 1'!C34</f>
        <v>Sögel IV</v>
      </c>
      <c r="D34" s="84"/>
      <c r="E34" s="85"/>
      <c r="F34" s="70">
        <f t="shared" si="0"/>
        <v>0</v>
      </c>
      <c r="G34" s="71">
        <f t="shared" si="1"/>
        <v>0</v>
      </c>
      <c r="H34" s="71">
        <f t="shared" si="2"/>
        <v>0</v>
      </c>
      <c r="I34" s="71">
        <f t="shared" si="3"/>
        <v>0</v>
      </c>
      <c r="J34" s="71">
        <f t="shared" si="4"/>
        <v>0</v>
      </c>
      <c r="K34" s="71">
        <f t="shared" si="5"/>
        <v>0</v>
      </c>
      <c r="L34" s="71">
        <f t="shared" si="6"/>
        <v>0</v>
      </c>
      <c r="M34" s="71">
        <f t="shared" si="7"/>
        <v>0</v>
      </c>
      <c r="N34" s="71">
        <f t="shared" si="8"/>
        <v>0</v>
      </c>
      <c r="O34" s="71">
        <f t="shared" si="9"/>
        <v>0</v>
      </c>
      <c r="P34" s="71">
        <f t="shared" si="10"/>
        <v>0</v>
      </c>
      <c r="Q34" s="71">
        <f t="shared" si="11"/>
        <v>0</v>
      </c>
      <c r="R34" s="71">
        <f t="shared" si="12"/>
        <v>1</v>
      </c>
      <c r="S34" s="71"/>
      <c r="T34" s="71"/>
      <c r="U34" s="87"/>
      <c r="V34" s="87"/>
      <c r="W34" s="87"/>
      <c r="X34" s="92">
        <f t="shared" si="13"/>
        <v>0</v>
      </c>
      <c r="Y34" s="72">
        <f t="shared" si="14"/>
        <v>1</v>
      </c>
      <c r="Z34" s="72">
        <f t="shared" si="15"/>
        <v>0</v>
      </c>
      <c r="AA34" s="73" t="str">
        <f t="shared" si="16"/>
        <v/>
      </c>
    </row>
    <row r="35" spans="1:27" ht="12.9" customHeight="1" x14ac:dyDescent="0.3">
      <c r="A35" s="115">
        <v>26</v>
      </c>
      <c r="B35" s="68" t="str">
        <f>'Wettkampf 1'!B35</f>
        <v>Wübben Manuela</v>
      </c>
      <c r="C35" s="68" t="str">
        <f>'Wettkampf 1'!C35</f>
        <v>Sögel IV</v>
      </c>
      <c r="D35" s="84"/>
      <c r="E35" s="85"/>
      <c r="F35" s="70">
        <f t="shared" si="0"/>
        <v>0</v>
      </c>
      <c r="G35" s="71">
        <f t="shared" si="1"/>
        <v>0</v>
      </c>
      <c r="H35" s="71">
        <f t="shared" si="2"/>
        <v>0</v>
      </c>
      <c r="I35" s="71">
        <f t="shared" si="3"/>
        <v>0</v>
      </c>
      <c r="J35" s="71">
        <f t="shared" si="4"/>
        <v>0</v>
      </c>
      <c r="K35" s="71">
        <f t="shared" si="5"/>
        <v>0</v>
      </c>
      <c r="L35" s="71">
        <f t="shared" si="6"/>
        <v>0</v>
      </c>
      <c r="M35" s="71">
        <f t="shared" si="7"/>
        <v>0</v>
      </c>
      <c r="N35" s="71">
        <f t="shared" si="8"/>
        <v>0</v>
      </c>
      <c r="O35" s="71">
        <f t="shared" si="9"/>
        <v>0</v>
      </c>
      <c r="P35" s="71">
        <f t="shared" si="10"/>
        <v>0</v>
      </c>
      <c r="Q35" s="71">
        <f t="shared" si="11"/>
        <v>0</v>
      </c>
      <c r="R35" s="71">
        <f t="shared" si="12"/>
        <v>1</v>
      </c>
      <c r="S35" s="71"/>
      <c r="T35" s="71"/>
      <c r="U35" s="87"/>
      <c r="V35" s="87"/>
      <c r="W35" s="87"/>
      <c r="X35" s="92">
        <f t="shared" si="13"/>
        <v>0</v>
      </c>
      <c r="Y35" s="72">
        <f t="shared" si="14"/>
        <v>1</v>
      </c>
      <c r="Z35" s="72">
        <f t="shared" si="15"/>
        <v>0</v>
      </c>
      <c r="AA35" s="73" t="str">
        <f t="shared" si="16"/>
        <v/>
      </c>
    </row>
    <row r="36" spans="1:27" ht="12.9" customHeight="1" x14ac:dyDescent="0.3">
      <c r="A36" s="115">
        <v>27</v>
      </c>
      <c r="B36" s="68" t="str">
        <f>'Wettkampf 1'!B36</f>
        <v>Schütze 27</v>
      </c>
      <c r="C36" s="68" t="str">
        <f>'Wettkampf 1'!C36</f>
        <v>Sögel IV</v>
      </c>
      <c r="D36" s="84"/>
      <c r="E36" s="85"/>
      <c r="F36" s="70">
        <f t="shared" si="0"/>
        <v>0</v>
      </c>
      <c r="G36" s="71">
        <f t="shared" si="1"/>
        <v>0</v>
      </c>
      <c r="H36" s="71">
        <f t="shared" si="2"/>
        <v>0</v>
      </c>
      <c r="I36" s="71">
        <f t="shared" si="3"/>
        <v>0</v>
      </c>
      <c r="J36" s="71">
        <f t="shared" si="4"/>
        <v>0</v>
      </c>
      <c r="K36" s="71">
        <f t="shared" si="5"/>
        <v>0</v>
      </c>
      <c r="L36" s="71">
        <f t="shared" si="6"/>
        <v>0</v>
      </c>
      <c r="M36" s="71">
        <f t="shared" si="7"/>
        <v>0</v>
      </c>
      <c r="N36" s="71">
        <f t="shared" si="8"/>
        <v>0</v>
      </c>
      <c r="O36" s="71">
        <f t="shared" si="9"/>
        <v>0</v>
      </c>
      <c r="P36" s="71">
        <f t="shared" si="10"/>
        <v>0</v>
      </c>
      <c r="Q36" s="71">
        <f t="shared" si="11"/>
        <v>0</v>
      </c>
      <c r="R36" s="71">
        <f t="shared" si="12"/>
        <v>1</v>
      </c>
      <c r="S36" s="71"/>
      <c r="T36" s="71"/>
      <c r="U36" s="87"/>
      <c r="V36" s="87"/>
      <c r="W36" s="87"/>
      <c r="X36" s="92">
        <f t="shared" si="13"/>
        <v>0</v>
      </c>
      <c r="Y36" s="72">
        <f t="shared" si="14"/>
        <v>1</v>
      </c>
      <c r="Z36" s="72">
        <f t="shared" si="15"/>
        <v>0</v>
      </c>
      <c r="AA36" s="73" t="str">
        <f t="shared" si="16"/>
        <v/>
      </c>
    </row>
    <row r="37" spans="1:27" ht="12.9" customHeight="1" x14ac:dyDescent="0.3">
      <c r="A37" s="115">
        <v>28</v>
      </c>
      <c r="B37" s="68" t="str">
        <f>'Wettkampf 1'!B37</f>
        <v>Schütze 28</v>
      </c>
      <c r="C37" s="68" t="str">
        <f>'Wettkampf 1'!C37</f>
        <v>Neubörger I</v>
      </c>
      <c r="D37" s="84"/>
      <c r="E37" s="85"/>
      <c r="F37" s="70">
        <f t="shared" si="0"/>
        <v>0</v>
      </c>
      <c r="G37" s="71">
        <f t="shared" si="1"/>
        <v>0</v>
      </c>
      <c r="H37" s="71">
        <f t="shared" si="2"/>
        <v>0</v>
      </c>
      <c r="I37" s="71">
        <f t="shared" si="3"/>
        <v>0</v>
      </c>
      <c r="J37" s="71">
        <f t="shared" si="4"/>
        <v>0</v>
      </c>
      <c r="K37" s="71">
        <f t="shared" si="5"/>
        <v>0</v>
      </c>
      <c r="L37" s="71">
        <f t="shared" si="6"/>
        <v>0</v>
      </c>
      <c r="M37" s="71">
        <f t="shared" si="7"/>
        <v>0</v>
      </c>
      <c r="N37" s="71">
        <f t="shared" si="8"/>
        <v>0</v>
      </c>
      <c r="O37" s="71">
        <f t="shared" si="9"/>
        <v>0</v>
      </c>
      <c r="P37" s="71">
        <f t="shared" si="10"/>
        <v>1</v>
      </c>
      <c r="Q37" s="71">
        <f t="shared" si="11"/>
        <v>0</v>
      </c>
      <c r="R37" s="71">
        <f t="shared" si="12"/>
        <v>0</v>
      </c>
      <c r="S37" s="71"/>
      <c r="T37" s="71"/>
      <c r="U37" s="87"/>
      <c r="V37" s="87"/>
      <c r="W37" s="87"/>
      <c r="X37" s="92">
        <f t="shared" si="13"/>
        <v>0</v>
      </c>
      <c r="Y37" s="72">
        <f t="shared" si="14"/>
        <v>1</v>
      </c>
      <c r="Z37" s="72">
        <f t="shared" si="15"/>
        <v>0</v>
      </c>
      <c r="AA37" s="73" t="str">
        <f t="shared" si="16"/>
        <v/>
      </c>
    </row>
    <row r="38" spans="1:27" ht="12.9" customHeight="1" x14ac:dyDescent="0.3">
      <c r="A38" s="115">
        <v>29</v>
      </c>
      <c r="B38" s="68" t="str">
        <f>'Wettkampf 1'!B38</f>
        <v>Schütze 29</v>
      </c>
      <c r="C38" s="68" t="str">
        <f>'Wettkampf 1'!C38</f>
        <v>Neubörger I</v>
      </c>
      <c r="D38" s="84"/>
      <c r="E38" s="85" t="s">
        <v>39</v>
      </c>
      <c r="F38" s="70" t="str">
        <f t="shared" si="0"/>
        <v>0</v>
      </c>
      <c r="G38" s="71">
        <f t="shared" si="1"/>
        <v>0</v>
      </c>
      <c r="H38" s="71">
        <f t="shared" si="2"/>
        <v>0</v>
      </c>
      <c r="I38" s="71">
        <f t="shared" si="3"/>
        <v>0</v>
      </c>
      <c r="J38" s="71">
        <f t="shared" si="4"/>
        <v>0</v>
      </c>
      <c r="K38" s="71">
        <f t="shared" si="5"/>
        <v>0</v>
      </c>
      <c r="L38" s="71">
        <f t="shared" si="6"/>
        <v>0</v>
      </c>
      <c r="M38" s="71">
        <f t="shared" si="7"/>
        <v>0</v>
      </c>
      <c r="N38" s="71">
        <f t="shared" si="8"/>
        <v>0</v>
      </c>
      <c r="O38" s="71" t="str">
        <f t="shared" si="9"/>
        <v>0</v>
      </c>
      <c r="P38" s="71">
        <f t="shared" si="10"/>
        <v>0</v>
      </c>
      <c r="Q38" s="71">
        <f t="shared" si="11"/>
        <v>0</v>
      </c>
      <c r="R38" s="71">
        <f t="shared" si="12"/>
        <v>0</v>
      </c>
      <c r="S38" s="71"/>
      <c r="T38" s="71"/>
      <c r="U38" s="87"/>
      <c r="V38" s="87"/>
      <c r="W38" s="87"/>
      <c r="X38" s="92">
        <f t="shared" si="13"/>
        <v>0</v>
      </c>
      <c r="Y38" s="72">
        <f t="shared" si="14"/>
        <v>1</v>
      </c>
      <c r="Z38" s="72">
        <f t="shared" si="15"/>
        <v>0</v>
      </c>
      <c r="AA38" s="73" t="str">
        <f t="shared" si="16"/>
        <v/>
      </c>
    </row>
    <row r="39" spans="1:27" ht="12.9" customHeight="1" x14ac:dyDescent="0.3">
      <c r="A39" s="115">
        <v>30</v>
      </c>
      <c r="B39" s="68" t="str">
        <f>'Wettkampf 1'!B39</f>
        <v>Schütze 30</v>
      </c>
      <c r="C39" s="68" t="str">
        <f>'Wettkampf 1'!C39</f>
        <v>Werlte II</v>
      </c>
      <c r="D39" s="84"/>
      <c r="E39" s="85" t="s">
        <v>39</v>
      </c>
      <c r="F39" s="70" t="str">
        <f t="shared" si="0"/>
        <v>0</v>
      </c>
      <c r="G39" s="71">
        <f t="shared" si="1"/>
        <v>0</v>
      </c>
      <c r="H39" s="71">
        <f t="shared" si="2"/>
        <v>0</v>
      </c>
      <c r="I39" s="71">
        <f t="shared" si="3"/>
        <v>0</v>
      </c>
      <c r="J39" s="71">
        <f t="shared" si="4"/>
        <v>0</v>
      </c>
      <c r="K39" s="71">
        <f t="shared" si="5"/>
        <v>0</v>
      </c>
      <c r="L39" s="71">
        <f t="shared" si="6"/>
        <v>0</v>
      </c>
      <c r="M39" s="71" t="str">
        <f t="shared" si="7"/>
        <v>0</v>
      </c>
      <c r="N39" s="71">
        <f t="shared" si="8"/>
        <v>0</v>
      </c>
      <c r="O39" s="71">
        <f t="shared" si="9"/>
        <v>0</v>
      </c>
      <c r="P39" s="71">
        <f t="shared" si="10"/>
        <v>0</v>
      </c>
      <c r="Q39" s="71">
        <f t="shared" si="11"/>
        <v>0</v>
      </c>
      <c r="R39" s="71">
        <f t="shared" si="12"/>
        <v>0</v>
      </c>
      <c r="S39" s="71"/>
      <c r="T39" s="71"/>
      <c r="U39" s="87"/>
      <c r="V39" s="87"/>
      <c r="W39" s="87"/>
      <c r="X39" s="92">
        <f t="shared" si="13"/>
        <v>0</v>
      </c>
      <c r="Y39" s="72">
        <f t="shared" si="14"/>
        <v>1</v>
      </c>
      <c r="Z39" s="72">
        <f t="shared" si="15"/>
        <v>0</v>
      </c>
      <c r="AA39" s="73" t="str">
        <f t="shared" si="16"/>
        <v/>
      </c>
    </row>
    <row r="40" spans="1:27" ht="12.9" customHeight="1" x14ac:dyDescent="0.3">
      <c r="A40" s="115">
        <v>31</v>
      </c>
      <c r="B40" s="68" t="str">
        <f>'Wettkampf 1'!B40</f>
        <v>Schütze 31</v>
      </c>
      <c r="C40" s="68" t="str">
        <f>'Wettkampf 1'!C40</f>
        <v>Lahn I</v>
      </c>
      <c r="D40" s="84"/>
      <c r="E40" s="85"/>
      <c r="F40" s="70">
        <f t="shared" si="0"/>
        <v>0</v>
      </c>
      <c r="G40" s="71">
        <f t="shared" si="1"/>
        <v>0</v>
      </c>
      <c r="H40" s="71">
        <f t="shared" si="2"/>
        <v>0</v>
      </c>
      <c r="I40" s="71">
        <f t="shared" si="3"/>
        <v>0</v>
      </c>
      <c r="J40" s="71">
        <f t="shared" si="4"/>
        <v>0</v>
      </c>
      <c r="K40" s="71">
        <f t="shared" si="5"/>
        <v>0</v>
      </c>
      <c r="L40" s="71">
        <f t="shared" si="6"/>
        <v>1</v>
      </c>
      <c r="M40" s="71">
        <f t="shared" si="7"/>
        <v>0</v>
      </c>
      <c r="N40" s="71">
        <f t="shared" si="8"/>
        <v>0</v>
      </c>
      <c r="O40" s="71">
        <f t="shared" si="9"/>
        <v>0</v>
      </c>
      <c r="P40" s="71">
        <f t="shared" si="10"/>
        <v>0</v>
      </c>
      <c r="Q40" s="71">
        <f t="shared" si="11"/>
        <v>0</v>
      </c>
      <c r="R40" s="71">
        <f t="shared" si="12"/>
        <v>0</v>
      </c>
      <c r="S40" s="71"/>
      <c r="T40" s="71"/>
      <c r="U40" s="87"/>
      <c r="V40" s="87"/>
      <c r="W40" s="87"/>
      <c r="X40" s="92">
        <f t="shared" si="13"/>
        <v>0</v>
      </c>
      <c r="Y40" s="72">
        <f t="shared" si="14"/>
        <v>1</v>
      </c>
      <c r="Z40" s="72">
        <f t="shared" si="15"/>
        <v>0</v>
      </c>
      <c r="AA40" s="73" t="str">
        <f t="shared" si="16"/>
        <v/>
      </c>
    </row>
    <row r="41" spans="1:27" ht="12.9" customHeight="1" x14ac:dyDescent="0.3">
      <c r="A41" s="115">
        <v>32</v>
      </c>
      <c r="B41" s="68" t="str">
        <f>'Wettkampf 1'!B41</f>
        <v>Schütze 32</v>
      </c>
      <c r="C41" s="68" t="str">
        <f>'Wettkampf 1'!C41</f>
        <v>Lahn I</v>
      </c>
      <c r="D41" s="84"/>
      <c r="E41" s="85"/>
      <c r="F41" s="70">
        <f t="shared" si="0"/>
        <v>0</v>
      </c>
      <c r="G41" s="71">
        <f t="shared" si="1"/>
        <v>0</v>
      </c>
      <c r="H41" s="71">
        <f t="shared" si="2"/>
        <v>0</v>
      </c>
      <c r="I41" s="71">
        <f t="shared" si="3"/>
        <v>0</v>
      </c>
      <c r="J41" s="71">
        <f t="shared" si="4"/>
        <v>0</v>
      </c>
      <c r="K41" s="71">
        <f t="shared" si="5"/>
        <v>0</v>
      </c>
      <c r="L41" s="71">
        <f t="shared" si="6"/>
        <v>1</v>
      </c>
      <c r="M41" s="71">
        <f t="shared" si="7"/>
        <v>0</v>
      </c>
      <c r="N41" s="71">
        <f t="shared" si="8"/>
        <v>0</v>
      </c>
      <c r="O41" s="71">
        <f t="shared" si="9"/>
        <v>0</v>
      </c>
      <c r="P41" s="71">
        <f t="shared" si="10"/>
        <v>0</v>
      </c>
      <c r="Q41" s="71">
        <f t="shared" si="11"/>
        <v>0</v>
      </c>
      <c r="R41" s="71">
        <f t="shared" si="12"/>
        <v>0</v>
      </c>
      <c r="S41" s="71"/>
      <c r="T41" s="71"/>
      <c r="U41" s="87"/>
      <c r="V41" s="87"/>
      <c r="W41" s="87"/>
      <c r="X41" s="92">
        <f t="shared" si="13"/>
        <v>0</v>
      </c>
      <c r="Y41" s="72">
        <f t="shared" si="14"/>
        <v>1</v>
      </c>
      <c r="Z41" s="72">
        <f t="shared" si="15"/>
        <v>0</v>
      </c>
      <c r="AA41" s="73" t="str">
        <f t="shared" si="16"/>
        <v/>
      </c>
    </row>
    <row r="42" spans="1:27" ht="12.9" customHeight="1" x14ac:dyDescent="0.3">
      <c r="A42" s="115">
        <v>33</v>
      </c>
      <c r="B42" s="68" t="str">
        <f>'Wettkampf 1'!B42</f>
        <v>Schütze 33</v>
      </c>
      <c r="C42" s="68" t="str">
        <f>'Wettkampf 1'!C42</f>
        <v>Lorup I</v>
      </c>
      <c r="D42" s="84"/>
      <c r="E42" s="85"/>
      <c r="F42" s="70">
        <f t="shared" si="0"/>
        <v>0</v>
      </c>
      <c r="G42" s="71">
        <f t="shared" si="1"/>
        <v>0</v>
      </c>
      <c r="H42" s="71">
        <f t="shared" si="2"/>
        <v>0</v>
      </c>
      <c r="I42" s="71">
        <f t="shared" si="3"/>
        <v>0</v>
      </c>
      <c r="J42" s="71">
        <f t="shared" si="4"/>
        <v>1</v>
      </c>
      <c r="K42" s="71">
        <f t="shared" si="5"/>
        <v>0</v>
      </c>
      <c r="L42" s="71">
        <f t="shared" si="6"/>
        <v>0</v>
      </c>
      <c r="M42" s="71">
        <f t="shared" si="7"/>
        <v>0</v>
      </c>
      <c r="N42" s="71">
        <f t="shared" si="8"/>
        <v>0</v>
      </c>
      <c r="O42" s="71">
        <f t="shared" si="9"/>
        <v>0</v>
      </c>
      <c r="P42" s="71">
        <f t="shared" si="10"/>
        <v>0</v>
      </c>
      <c r="Q42" s="71">
        <f t="shared" si="11"/>
        <v>0</v>
      </c>
      <c r="R42" s="71">
        <f t="shared" si="12"/>
        <v>0</v>
      </c>
      <c r="S42" s="71"/>
      <c r="T42" s="71"/>
      <c r="U42" s="87"/>
      <c r="V42" s="87"/>
      <c r="W42" s="87"/>
      <c r="X42" s="92">
        <f t="shared" si="13"/>
        <v>0</v>
      </c>
      <c r="Y42" s="72">
        <f t="shared" si="14"/>
        <v>1</v>
      </c>
      <c r="Z42" s="72">
        <f t="shared" si="15"/>
        <v>0</v>
      </c>
      <c r="AA42" s="73" t="str">
        <f t="shared" si="16"/>
        <v/>
      </c>
    </row>
    <row r="43" spans="1:27" ht="12.9" customHeight="1" x14ac:dyDescent="0.3">
      <c r="A43" s="115">
        <v>34</v>
      </c>
      <c r="B43" s="68" t="str">
        <f>'Wettkampf 1'!B43</f>
        <v>Schütze 34</v>
      </c>
      <c r="C43" s="68" t="str">
        <f>'Wettkampf 1'!C43</f>
        <v>Lorup I</v>
      </c>
      <c r="D43" s="84"/>
      <c r="E43" s="85"/>
      <c r="F43" s="70">
        <f t="shared" si="0"/>
        <v>0</v>
      </c>
      <c r="G43" s="71">
        <f t="shared" si="1"/>
        <v>0</v>
      </c>
      <c r="H43" s="71">
        <f t="shared" si="2"/>
        <v>0</v>
      </c>
      <c r="I43" s="71">
        <f t="shared" si="3"/>
        <v>0</v>
      </c>
      <c r="J43" s="71">
        <f t="shared" si="4"/>
        <v>1</v>
      </c>
      <c r="K43" s="71">
        <f t="shared" si="5"/>
        <v>0</v>
      </c>
      <c r="L43" s="71">
        <f t="shared" si="6"/>
        <v>0</v>
      </c>
      <c r="M43" s="71">
        <f t="shared" si="7"/>
        <v>0</v>
      </c>
      <c r="N43" s="71">
        <f t="shared" si="8"/>
        <v>0</v>
      </c>
      <c r="O43" s="71">
        <f t="shared" si="9"/>
        <v>0</v>
      </c>
      <c r="P43" s="71">
        <f t="shared" si="10"/>
        <v>0</v>
      </c>
      <c r="Q43" s="71">
        <f t="shared" si="11"/>
        <v>0</v>
      </c>
      <c r="R43" s="71">
        <f t="shared" si="12"/>
        <v>0</v>
      </c>
      <c r="S43" s="71"/>
      <c r="T43" s="71"/>
      <c r="U43" s="87"/>
      <c r="V43" s="87"/>
      <c r="W43" s="87"/>
      <c r="X43" s="92">
        <f t="shared" si="13"/>
        <v>0</v>
      </c>
      <c r="Y43" s="72">
        <f t="shared" si="14"/>
        <v>1</v>
      </c>
      <c r="Z43" s="72">
        <f t="shared" si="15"/>
        <v>0</v>
      </c>
      <c r="AA43" s="73" t="str">
        <f t="shared" si="16"/>
        <v/>
      </c>
    </row>
    <row r="44" spans="1:27" ht="12.9" customHeight="1" x14ac:dyDescent="0.3">
      <c r="A44" s="115">
        <v>35</v>
      </c>
      <c r="B44" s="68" t="str">
        <f>'Wettkampf 1'!B44</f>
        <v>Schütze 35</v>
      </c>
      <c r="C44" s="68" t="str">
        <f>'Wettkampf 1'!C44</f>
        <v>Lorup I</v>
      </c>
      <c r="D44" s="84"/>
      <c r="E44" s="85" t="s">
        <v>39</v>
      </c>
      <c r="F44" s="70" t="str">
        <f t="shared" si="0"/>
        <v>0</v>
      </c>
      <c r="G44" s="71">
        <f t="shared" si="1"/>
        <v>0</v>
      </c>
      <c r="H44" s="71">
        <f t="shared" si="2"/>
        <v>0</v>
      </c>
      <c r="I44" s="71" t="str">
        <f t="shared" si="3"/>
        <v>0</v>
      </c>
      <c r="J44" s="71">
        <f t="shared" si="4"/>
        <v>0</v>
      </c>
      <c r="K44" s="71">
        <f t="shared" si="5"/>
        <v>0</v>
      </c>
      <c r="L44" s="71">
        <f t="shared" si="6"/>
        <v>0</v>
      </c>
      <c r="M44" s="71">
        <f t="shared" si="7"/>
        <v>0</v>
      </c>
      <c r="N44" s="71">
        <f t="shared" si="8"/>
        <v>0</v>
      </c>
      <c r="O44" s="71">
        <f t="shared" si="9"/>
        <v>0</v>
      </c>
      <c r="P44" s="71">
        <f t="shared" si="10"/>
        <v>0</v>
      </c>
      <c r="Q44" s="71">
        <f t="shared" si="11"/>
        <v>0</v>
      </c>
      <c r="R44" s="71">
        <f t="shared" si="12"/>
        <v>0</v>
      </c>
      <c r="S44" s="71"/>
      <c r="T44" s="71"/>
      <c r="U44" s="87"/>
      <c r="V44" s="87"/>
      <c r="W44" s="87"/>
      <c r="X44" s="92">
        <f t="shared" si="13"/>
        <v>0</v>
      </c>
      <c r="Y44" s="72">
        <f t="shared" si="14"/>
        <v>1</v>
      </c>
      <c r="Z44" s="72">
        <f t="shared" si="15"/>
        <v>0</v>
      </c>
      <c r="AA44" s="73" t="str">
        <f t="shared" si="16"/>
        <v/>
      </c>
    </row>
    <row r="45" spans="1:27" ht="12.9" customHeight="1" x14ac:dyDescent="0.3">
      <c r="A45" s="115">
        <v>36</v>
      </c>
      <c r="B45" s="68" t="str">
        <f>'Wettkampf 1'!B45</f>
        <v>Schütze 36</v>
      </c>
      <c r="C45" s="68" t="str">
        <f>'Wettkampf 1'!C45</f>
        <v>Börger I</v>
      </c>
      <c r="D45" s="84"/>
      <c r="E45" s="85" t="s">
        <v>39</v>
      </c>
      <c r="F45" s="70" t="str">
        <f t="shared" si="0"/>
        <v>0</v>
      </c>
      <c r="G45" s="71" t="str">
        <f t="shared" si="1"/>
        <v>0</v>
      </c>
      <c r="H45" s="71">
        <f t="shared" si="2"/>
        <v>0</v>
      </c>
      <c r="I45" s="71">
        <f t="shared" si="3"/>
        <v>0</v>
      </c>
      <c r="J45" s="71">
        <f t="shared" si="4"/>
        <v>0</v>
      </c>
      <c r="K45" s="71">
        <f t="shared" si="5"/>
        <v>0</v>
      </c>
      <c r="L45" s="71">
        <f t="shared" si="6"/>
        <v>0</v>
      </c>
      <c r="M45" s="71">
        <f t="shared" si="7"/>
        <v>0</v>
      </c>
      <c r="N45" s="71">
        <f t="shared" si="8"/>
        <v>0</v>
      </c>
      <c r="O45" s="71">
        <f t="shared" si="9"/>
        <v>0</v>
      </c>
      <c r="P45" s="71">
        <f t="shared" si="10"/>
        <v>0</v>
      </c>
      <c r="Q45" s="71">
        <f t="shared" si="11"/>
        <v>0</v>
      </c>
      <c r="R45" s="71">
        <f t="shared" si="12"/>
        <v>0</v>
      </c>
      <c r="S45" s="71"/>
      <c r="T45" s="71"/>
      <c r="U45" s="87"/>
      <c r="V45" s="87"/>
      <c r="W45" s="87"/>
      <c r="X45" s="92">
        <f t="shared" si="13"/>
        <v>0</v>
      </c>
      <c r="Y45" s="72">
        <f t="shared" si="14"/>
        <v>1</v>
      </c>
      <c r="Z45" s="72">
        <f t="shared" si="15"/>
        <v>0</v>
      </c>
      <c r="AA45" s="73" t="str">
        <f t="shared" si="16"/>
        <v/>
      </c>
    </row>
    <row r="46" spans="1:27" x14ac:dyDescent="0.3">
      <c r="B46" s="89"/>
      <c r="C46" s="89"/>
      <c r="G46" s="71">
        <f>LARGE(G10:G45,1)+LARGE(G10:G45,2)+LARGE(G10:G45,3)</f>
        <v>0</v>
      </c>
      <c r="H46" s="71">
        <f>SUM(H10:H45)</f>
        <v>4</v>
      </c>
      <c r="I46" s="71">
        <f>LARGE(I10:I45,1)+LARGE(I10:I45,2)+LARGE(I10:I45,3)</f>
        <v>0</v>
      </c>
      <c r="J46" s="71">
        <f>SUM(J10:J45)</f>
        <v>4</v>
      </c>
      <c r="K46" s="71">
        <f>LARGE(K10:K45,1)+LARGE(K10:K45,2)+LARGE(K10:K45,3)</f>
        <v>0</v>
      </c>
      <c r="L46" s="71">
        <f>SUM(L10:L45)</f>
        <v>4</v>
      </c>
      <c r="M46" s="71">
        <f>LARGE(M10:M45,1)+LARGE(M10:M45,2)+LARGE(M10:M45,3)</f>
        <v>0</v>
      </c>
      <c r="N46" s="71">
        <f>SUM(N10:N45)</f>
        <v>4</v>
      </c>
      <c r="O46" s="71">
        <f>LARGE(O10:O45,1)+LARGE(O10:O45,2)+LARGE(O10:O45,3)</f>
        <v>0</v>
      </c>
      <c r="P46" s="71">
        <f>SUM(P10:P45)</f>
        <v>4</v>
      </c>
      <c r="Q46" s="71">
        <f>LARGE(Q10:Q45,1)+LARGE(Q10:Q45,2)+LARGE(Q10:Q45,3)</f>
        <v>0</v>
      </c>
      <c r="R46" s="71">
        <f>SUM(R10:S45)</f>
        <v>4</v>
      </c>
    </row>
    <row r="47" spans="1:27" x14ac:dyDescent="0.3">
      <c r="C47" s="71" t="s">
        <v>75</v>
      </c>
    </row>
  </sheetData>
  <sheetProtection algorithmName="SHA-512" hashValue="8lesAXogY+Ya6UeoKH7s4+YbVWmpSbgecnUvQB7RmIWNKG73ycIfkxDGRdbSOXp1Ap+zZrtBZj3v9cLzHpMNnQ==" saltValue="mCAKP5Yx7XgqMwTqojVwi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2019-08-29T16:14:33Z</cp:lastPrinted>
  <dcterms:created xsi:type="dcterms:W3CDTF">2010-11-23T11:44:38Z</dcterms:created>
  <dcterms:modified xsi:type="dcterms:W3CDTF">2021-11-07T20:32:50Z</dcterms:modified>
</cp:coreProperties>
</file>