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B9FE15E2-DBA6-401D-A83B-7550A5F5161A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17" i="18"/>
  <c r="B2" i="18"/>
  <c r="B7" i="18"/>
  <c r="B14" i="18"/>
  <c r="B36" i="18"/>
  <c r="B28" i="18"/>
  <c r="B15" i="18"/>
  <c r="B19" i="18"/>
  <c r="B29" i="18"/>
  <c r="B6" i="18"/>
  <c r="B20" i="18"/>
  <c r="B21" i="18"/>
  <c r="B8" i="18"/>
  <c r="B33" i="18"/>
  <c r="B37" i="18"/>
  <c r="B32" i="18"/>
  <c r="B25" i="18"/>
  <c r="B34" i="18"/>
  <c r="B11" i="18"/>
  <c r="B27" i="18"/>
  <c r="B10" i="18"/>
  <c r="B9" i="18"/>
  <c r="B12" i="18"/>
  <c r="B30" i="18"/>
  <c r="B4" i="18"/>
  <c r="B22" i="18"/>
  <c r="B5" i="18"/>
  <c r="B26" i="18"/>
  <c r="B35" i="18"/>
  <c r="B31" i="18"/>
  <c r="B3" i="18"/>
  <c r="B23" i="18"/>
  <c r="B24" i="18"/>
  <c r="B13" i="18"/>
  <c r="B16" i="18"/>
  <c r="Q4" i="1"/>
  <c r="P4" i="1"/>
  <c r="O4" i="1"/>
  <c r="N4" i="1"/>
  <c r="M4" i="1"/>
  <c r="L4" i="1"/>
  <c r="C4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9" i="18"/>
  <c r="C20" i="18"/>
  <c r="C13" i="18"/>
  <c r="C2" i="18"/>
  <c r="C15" i="18"/>
  <c r="C14" i="18"/>
  <c r="C12" i="18"/>
  <c r="C23" i="18"/>
  <c r="C36" i="18"/>
  <c r="C7" i="18"/>
  <c r="C25" i="18"/>
  <c r="C26" i="18"/>
  <c r="C3" i="18"/>
  <c r="C30" i="18"/>
  <c r="C18" i="18"/>
  <c r="C9" i="18"/>
  <c r="C24" i="18"/>
  <c r="C37" i="18"/>
  <c r="C8" i="18"/>
  <c r="C6" i="18"/>
  <c r="C34" i="18"/>
  <c r="C35" i="18"/>
  <c r="C21" i="18"/>
  <c r="C5" i="18"/>
  <c r="C17" i="18"/>
  <c r="C16" i="18"/>
  <c r="C11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0" i="17" l="1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4" i="18"/>
  <c r="R4" i="18" s="1"/>
  <c r="AA36" i="12"/>
  <c r="AA12" i="12"/>
  <c r="S11" i="18"/>
  <c r="R11" i="18" s="1"/>
  <c r="S12" i="18"/>
  <c r="R12" i="18" s="1"/>
  <c r="S27" i="18"/>
  <c r="R27" i="18" s="1"/>
  <c r="R42" i="1" s="1"/>
  <c r="S3" i="18"/>
  <c r="R3" i="18" s="1"/>
  <c r="S2" i="18"/>
  <c r="R2" i="18" s="1"/>
  <c r="S6" i="18"/>
  <c r="R6" i="18" s="1"/>
  <c r="AA11" i="8"/>
  <c r="AA23" i="10"/>
  <c r="AA35" i="16"/>
  <c r="S28" i="18"/>
  <c r="R28" i="18" s="1"/>
  <c r="R43" i="1" s="1"/>
  <c r="S7" i="18"/>
  <c r="R7" i="18" s="1"/>
  <c r="S23" i="18"/>
  <c r="R23" i="18" s="1"/>
  <c r="R38" i="1" s="1"/>
  <c r="S31" i="18"/>
  <c r="R31" i="18" s="1"/>
  <c r="R46" i="1" s="1"/>
  <c r="S20" i="18"/>
  <c r="R20" i="18" s="1"/>
  <c r="R35" i="1" s="1"/>
  <c r="S8" i="18"/>
  <c r="R8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4" i="18"/>
  <c r="R14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9" i="18"/>
  <c r="R9" i="18" s="1"/>
  <c r="AA20" i="9"/>
  <c r="AA35" i="9"/>
  <c r="S5" i="18"/>
  <c r="R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18" i="1"/>
  <c r="R19" i="1"/>
  <c r="R23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8" i="18"/>
  <c r="P21" i="18"/>
  <c r="P32" i="18"/>
  <c r="P19" i="18"/>
  <c r="P15" i="18"/>
  <c r="P4" i="18"/>
  <c r="P26" i="18"/>
  <c r="P9" i="18"/>
  <c r="P6" i="18"/>
  <c r="P5" i="18"/>
  <c r="P29" i="18"/>
  <c r="P27" i="18"/>
  <c r="P13" i="18"/>
  <c r="P12" i="18"/>
  <c r="P7" i="18"/>
  <c r="P30" i="18"/>
  <c r="P37" i="18"/>
  <c r="P35" i="18"/>
  <c r="P31" i="18"/>
  <c r="P3" i="18"/>
  <c r="P20" i="18"/>
  <c r="P24" i="18"/>
  <c r="P14" i="18"/>
  <c r="P34" i="18"/>
  <c r="P36" i="18"/>
  <c r="P22" i="18"/>
  <c r="P10" i="18"/>
  <c r="P17" i="18"/>
  <c r="P16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8" i="18"/>
  <c r="D17" i="18"/>
  <c r="D32" i="18"/>
  <c r="D19" i="18"/>
  <c r="D15" i="18"/>
  <c r="D4" i="18"/>
  <c r="D26" i="18"/>
  <c r="D9" i="18"/>
  <c r="D6" i="18"/>
  <c r="D10" i="18"/>
  <c r="D31" i="18"/>
  <c r="D20" i="18"/>
  <c r="D14" i="18"/>
  <c r="D36" i="18"/>
  <c r="D3" i="18"/>
  <c r="D24" i="18"/>
  <c r="D34" i="18"/>
  <c r="D29" i="18"/>
  <c r="D7" i="18"/>
  <c r="D35" i="18"/>
  <c r="D27" i="18"/>
  <c r="D30" i="18"/>
  <c r="D13" i="18"/>
  <c r="D37" i="18"/>
  <c r="D22" i="18"/>
  <c r="D12" i="18"/>
  <c r="D16" i="18"/>
  <c r="D5" i="18"/>
  <c r="D11" i="18"/>
  <c r="L10" i="18"/>
  <c r="L35" i="18"/>
  <c r="L29" i="18"/>
  <c r="L17" i="18"/>
  <c r="L21" i="18"/>
  <c r="L27" i="18"/>
  <c r="L13" i="18"/>
  <c r="L12" i="18"/>
  <c r="L7" i="18"/>
  <c r="L30" i="18"/>
  <c r="L37" i="18"/>
  <c r="L22" i="18"/>
  <c r="L28" i="18"/>
  <c r="L33" i="18"/>
  <c r="L2" i="18"/>
  <c r="L23" i="18"/>
  <c r="L25" i="18"/>
  <c r="L18" i="18"/>
  <c r="L8" i="18"/>
  <c r="L32" i="18"/>
  <c r="L19" i="18"/>
  <c r="L15" i="18"/>
  <c r="L4" i="18"/>
  <c r="L26" i="18"/>
  <c r="L9" i="18"/>
  <c r="L6" i="18"/>
  <c r="L31" i="18"/>
  <c r="L3" i="18"/>
  <c r="L20" i="18"/>
  <c r="L24" i="18"/>
  <c r="L14" i="18"/>
  <c r="L34" i="18"/>
  <c r="L36" i="18"/>
  <c r="L16" i="18"/>
  <c r="L11" i="18"/>
  <c r="L5" i="18"/>
  <c r="E10" i="18"/>
  <c r="E31" i="18"/>
  <c r="E20" i="18"/>
  <c r="E14" i="18"/>
  <c r="E36" i="18"/>
  <c r="E3" i="18"/>
  <c r="E24" i="18"/>
  <c r="E34" i="18"/>
  <c r="E35" i="18"/>
  <c r="E29" i="18"/>
  <c r="E27" i="18"/>
  <c r="E13" i="18"/>
  <c r="E12" i="18"/>
  <c r="E7" i="18"/>
  <c r="E30" i="18"/>
  <c r="E37" i="18"/>
  <c r="E22" i="18"/>
  <c r="E21" i="18"/>
  <c r="E28" i="18"/>
  <c r="E33" i="18"/>
  <c r="E2" i="18"/>
  <c r="E23" i="18"/>
  <c r="E25" i="18"/>
  <c r="E18" i="18"/>
  <c r="E8" i="18"/>
  <c r="E4" i="18"/>
  <c r="E32" i="18"/>
  <c r="E26" i="18"/>
  <c r="E19" i="18"/>
  <c r="E9" i="18"/>
  <c r="E15" i="18"/>
  <c r="E6" i="18"/>
  <c r="E5" i="18"/>
  <c r="E17" i="18"/>
  <c r="E16" i="18"/>
  <c r="E11" i="18"/>
  <c r="O29" i="18"/>
  <c r="O27" i="18"/>
  <c r="O13" i="18"/>
  <c r="O12" i="18"/>
  <c r="O7" i="18"/>
  <c r="O30" i="18"/>
  <c r="O37" i="18"/>
  <c r="O35" i="18"/>
  <c r="O28" i="18"/>
  <c r="O33" i="18"/>
  <c r="O2" i="18"/>
  <c r="O23" i="18"/>
  <c r="O25" i="18"/>
  <c r="O18" i="18"/>
  <c r="O8" i="18"/>
  <c r="O21" i="18"/>
  <c r="O10" i="18"/>
  <c r="O31" i="18"/>
  <c r="O20" i="18"/>
  <c r="O14" i="18"/>
  <c r="O36" i="18"/>
  <c r="O3" i="18"/>
  <c r="O24" i="18"/>
  <c r="O34" i="18"/>
  <c r="O22" i="18"/>
  <c r="O32" i="18"/>
  <c r="O26" i="18"/>
  <c r="O19" i="18"/>
  <c r="O9" i="18"/>
  <c r="O15" i="18"/>
  <c r="O6" i="18"/>
  <c r="O4" i="18"/>
  <c r="O5" i="18"/>
  <c r="O17" i="18"/>
  <c r="O11" i="18"/>
  <c r="O16" i="18"/>
  <c r="H28" i="18"/>
  <c r="H33" i="18"/>
  <c r="H2" i="18"/>
  <c r="H23" i="18"/>
  <c r="H25" i="18"/>
  <c r="H18" i="18"/>
  <c r="H8" i="18"/>
  <c r="H35" i="18"/>
  <c r="H32" i="18"/>
  <c r="H19" i="18"/>
  <c r="H15" i="18"/>
  <c r="H4" i="18"/>
  <c r="H26" i="18"/>
  <c r="H9" i="18"/>
  <c r="H6" i="18"/>
  <c r="H21" i="18"/>
  <c r="H10" i="18"/>
  <c r="H31" i="18"/>
  <c r="H20" i="18"/>
  <c r="H14" i="18"/>
  <c r="H36" i="18"/>
  <c r="H3" i="18"/>
  <c r="H24" i="18"/>
  <c r="H34" i="18"/>
  <c r="H13" i="18"/>
  <c r="H37" i="18"/>
  <c r="H12" i="18"/>
  <c r="H22" i="18"/>
  <c r="H29" i="18"/>
  <c r="H7" i="18"/>
  <c r="H30" i="18"/>
  <c r="H27" i="18"/>
  <c r="H16" i="18"/>
  <c r="H5" i="18"/>
  <c r="H17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28" i="18"/>
  <c r="F33" i="18"/>
  <c r="F2" i="18"/>
  <c r="F23" i="18"/>
  <c r="F25" i="18"/>
  <c r="F18" i="18"/>
  <c r="F8" i="18"/>
  <c r="F32" i="18"/>
  <c r="F19" i="18"/>
  <c r="F15" i="18"/>
  <c r="F4" i="18"/>
  <c r="F26" i="18"/>
  <c r="F9" i="18"/>
  <c r="F6" i="18"/>
  <c r="F35" i="18"/>
  <c r="F10" i="18"/>
  <c r="F31" i="18"/>
  <c r="F20" i="18"/>
  <c r="F14" i="18"/>
  <c r="F36" i="18"/>
  <c r="F3" i="18"/>
  <c r="F24" i="18"/>
  <c r="F34" i="18"/>
  <c r="F21" i="18"/>
  <c r="F12" i="18"/>
  <c r="F22" i="18"/>
  <c r="F29" i="18"/>
  <c r="F7" i="18"/>
  <c r="F27" i="18"/>
  <c r="F30" i="18"/>
  <c r="F37" i="18"/>
  <c r="F13" i="18"/>
  <c r="F16" i="18"/>
  <c r="F11" i="18"/>
  <c r="F5" i="18"/>
  <c r="G21" i="18"/>
  <c r="G10" i="18"/>
  <c r="G31" i="18"/>
  <c r="G20" i="18"/>
  <c r="G14" i="18"/>
  <c r="G36" i="18"/>
  <c r="G3" i="18"/>
  <c r="G24" i="18"/>
  <c r="G34" i="18"/>
  <c r="G11" i="18"/>
  <c r="G29" i="18"/>
  <c r="G27" i="18"/>
  <c r="G13" i="18"/>
  <c r="G12" i="18"/>
  <c r="G7" i="18"/>
  <c r="G30" i="18"/>
  <c r="G37" i="18"/>
  <c r="G22" i="18"/>
  <c r="G28" i="18"/>
  <c r="G33" i="18"/>
  <c r="G2" i="18"/>
  <c r="G23" i="18"/>
  <c r="G25" i="18"/>
  <c r="G18" i="18"/>
  <c r="G8" i="18"/>
  <c r="G15" i="18"/>
  <c r="G6" i="18"/>
  <c r="G4" i="18"/>
  <c r="G32" i="18"/>
  <c r="G26" i="18"/>
  <c r="G19" i="18"/>
  <c r="G35" i="18"/>
  <c r="G9" i="18"/>
  <c r="G5" i="18"/>
  <c r="G16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8" i="18"/>
  <c r="N21" i="18"/>
  <c r="N32" i="18"/>
  <c r="N19" i="18"/>
  <c r="N15" i="18"/>
  <c r="N4" i="18"/>
  <c r="N26" i="18"/>
  <c r="N9" i="18"/>
  <c r="N6" i="18"/>
  <c r="N29" i="18"/>
  <c r="N27" i="18"/>
  <c r="N13" i="18"/>
  <c r="N12" i="18"/>
  <c r="N7" i="18"/>
  <c r="N30" i="18"/>
  <c r="N37" i="18"/>
  <c r="N22" i="18"/>
  <c r="N10" i="18"/>
  <c r="N36" i="18"/>
  <c r="N31" i="18"/>
  <c r="N3" i="18"/>
  <c r="N20" i="18"/>
  <c r="N24" i="18"/>
  <c r="N14" i="18"/>
  <c r="N34" i="18"/>
  <c r="N5" i="18"/>
  <c r="N16" i="18"/>
  <c r="N11" i="18"/>
  <c r="N17" i="18"/>
  <c r="Q28" i="18"/>
  <c r="Q33" i="18"/>
  <c r="Q2" i="18"/>
  <c r="Q23" i="18"/>
  <c r="Q25" i="18"/>
  <c r="Q18" i="18"/>
  <c r="Q8" i="18"/>
  <c r="Q21" i="18"/>
  <c r="Q32" i="18"/>
  <c r="Q19" i="18"/>
  <c r="Q15" i="18"/>
  <c r="Q4" i="18"/>
  <c r="Q26" i="18"/>
  <c r="Q9" i="18"/>
  <c r="Q6" i="18"/>
  <c r="Q22" i="18"/>
  <c r="Q29" i="18"/>
  <c r="Q27" i="18"/>
  <c r="Q13" i="18"/>
  <c r="Q12" i="18"/>
  <c r="Q7" i="18"/>
  <c r="Q30" i="18"/>
  <c r="Q37" i="18"/>
  <c r="Q35" i="18"/>
  <c r="Q31" i="18"/>
  <c r="Q3" i="18"/>
  <c r="Q20" i="18"/>
  <c r="Q24" i="18"/>
  <c r="Q14" i="18"/>
  <c r="Q34" i="18"/>
  <c r="Q10" i="18"/>
  <c r="Q36" i="18"/>
  <c r="Q5" i="18"/>
  <c r="Q17" i="18"/>
  <c r="Q16" i="18"/>
  <c r="Q11" i="18"/>
  <c r="M10" i="18"/>
  <c r="M31" i="18"/>
  <c r="M20" i="18"/>
  <c r="M14" i="18"/>
  <c r="M36" i="18"/>
  <c r="M3" i="18"/>
  <c r="M24" i="18"/>
  <c r="M34" i="18"/>
  <c r="M22" i="18"/>
  <c r="M29" i="18"/>
  <c r="M27" i="18"/>
  <c r="M13" i="18"/>
  <c r="M12" i="18"/>
  <c r="M7" i="18"/>
  <c r="M30" i="18"/>
  <c r="M37" i="18"/>
  <c r="M35" i="18"/>
  <c r="M32" i="18"/>
  <c r="M19" i="18"/>
  <c r="M15" i="18"/>
  <c r="M4" i="18"/>
  <c r="M26" i="18"/>
  <c r="M9" i="18"/>
  <c r="M6" i="18"/>
  <c r="M5" i="18"/>
  <c r="M28" i="18"/>
  <c r="M25" i="18"/>
  <c r="M33" i="18"/>
  <c r="M18" i="18"/>
  <c r="M2" i="18"/>
  <c r="M8" i="18"/>
  <c r="M23" i="18"/>
  <c r="M21" i="18"/>
  <c r="M17" i="18"/>
  <c r="M16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T34" i="18"/>
  <c r="T17" i="18"/>
  <c r="W11" i="18"/>
  <c r="K11" i="18"/>
  <c r="K34" i="18"/>
  <c r="W34" i="18"/>
  <c r="O46" i="13"/>
  <c r="D6" i="13" s="1"/>
  <c r="R46" i="9"/>
  <c r="E7" i="9" s="1"/>
  <c r="J46" i="10"/>
  <c r="E3" i="10" s="1"/>
  <c r="N46" i="12"/>
  <c r="E5" i="12" s="1"/>
  <c r="T11" i="18"/>
  <c r="E51" i="1"/>
  <c r="W5" i="18"/>
  <c r="K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16" i="18"/>
  <c r="T35" i="18"/>
  <c r="L47" i="1"/>
  <c r="K16" i="18"/>
  <c r="W16" i="18"/>
  <c r="N46" i="9"/>
  <c r="E5" i="9" s="1"/>
  <c r="T21" i="18"/>
  <c r="K17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5" i="18"/>
  <c r="G26" i="1"/>
  <c r="G24" i="1"/>
  <c r="M32" i="1"/>
  <c r="O20" i="1"/>
  <c r="E38" i="1"/>
  <c r="E32" i="1"/>
  <c r="H17" i="1"/>
  <c r="O35" i="1"/>
  <c r="H26" i="1"/>
  <c r="E17" i="1"/>
  <c r="K6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3" i="18"/>
  <c r="W20" i="18"/>
  <c r="W2" i="18"/>
  <c r="W36" i="18"/>
  <c r="W12" i="18"/>
  <c r="K19" i="18"/>
  <c r="W4" i="18"/>
  <c r="K24" i="18"/>
  <c r="M33" i="1"/>
  <c r="G36" i="1"/>
  <c r="W29" i="18"/>
  <c r="W23" i="18"/>
  <c r="I34" i="1"/>
  <c r="K14" i="18"/>
  <c r="W18" i="18"/>
  <c r="W13" i="18"/>
  <c r="W32" i="18"/>
  <c r="W10" i="18"/>
  <c r="W26" i="18"/>
  <c r="M19" i="1"/>
  <c r="E31" i="1"/>
  <c r="T10" i="18"/>
  <c r="T15" i="18"/>
  <c r="W25" i="18"/>
  <c r="W27" i="18"/>
  <c r="W24" i="18"/>
  <c r="W28" i="18"/>
  <c r="W37" i="18"/>
  <c r="W6" i="18"/>
  <c r="T6" i="18"/>
  <c r="W30" i="18"/>
  <c r="W8" i="18"/>
  <c r="G27" i="1"/>
  <c r="K3" i="18"/>
  <c r="W14" i="18"/>
  <c r="L22" i="1"/>
  <c r="T28" i="18"/>
  <c r="T7" i="18"/>
  <c r="T20" i="18"/>
  <c r="T8" i="18"/>
  <c r="T36" i="18"/>
  <c r="T26" i="18"/>
  <c r="T2" i="18"/>
  <c r="T37" i="18"/>
  <c r="T12" i="18"/>
  <c r="T29" i="18"/>
  <c r="T23" i="18"/>
  <c r="L40" i="1"/>
  <c r="L25" i="1"/>
  <c r="W15" i="18"/>
  <c r="T13" i="18"/>
  <c r="T3" i="18"/>
  <c r="L46" i="1"/>
  <c r="T4" i="18"/>
  <c r="M22" i="1"/>
  <c r="I29" i="1"/>
  <c r="T19" i="18"/>
  <c r="W19" i="18"/>
  <c r="T22" i="18"/>
  <c r="W22" i="18"/>
  <c r="T18" i="18"/>
  <c r="T14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7" i="18"/>
  <c r="M17" i="1"/>
  <c r="Q17" i="1"/>
  <c r="K12" i="18"/>
  <c r="K28" i="18"/>
  <c r="W9" i="18"/>
  <c r="K33" i="18"/>
  <c r="K30" i="18"/>
  <c r="K9" i="18"/>
  <c r="K8" i="18"/>
  <c r="K10" i="18"/>
  <c r="K37" i="18"/>
  <c r="K2" i="18"/>
  <c r="K25" i="18"/>
  <c r="K4" i="18"/>
  <c r="K23" i="18"/>
  <c r="K18" i="18"/>
  <c r="K20" i="18"/>
  <c r="K36" i="18"/>
  <c r="K22" i="18"/>
  <c r="K31" i="18"/>
  <c r="T9" i="18"/>
  <c r="K13" i="18"/>
  <c r="K27" i="18"/>
  <c r="K26" i="18"/>
  <c r="F54" i="1" l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S54" i="1" l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3" i="19" s="1"/>
  <c r="O4" i="17"/>
  <c r="Q4" i="19" s="1"/>
  <c r="R8" i="1" s="1"/>
  <c r="O3" i="17"/>
  <c r="Q2" i="19" s="1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8" i="18"/>
  <c r="I8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7" i="18"/>
  <c r="I17" i="18" s="1"/>
  <c r="D2" i="19"/>
  <c r="T2" i="19" s="1"/>
  <c r="J34" i="18"/>
  <c r="I34" i="18" s="1"/>
  <c r="J49" i="1" s="1"/>
  <c r="U25" i="1"/>
  <c r="U47" i="1"/>
  <c r="J5" i="18"/>
  <c r="I5" i="18" s="1"/>
  <c r="J4" i="18"/>
  <c r="I4" i="18" s="1"/>
  <c r="J27" i="18"/>
  <c r="I27" i="18" s="1"/>
  <c r="J42" i="1" s="1"/>
  <c r="J36" i="18"/>
  <c r="I36" i="18" s="1"/>
  <c r="J51" i="1" s="1"/>
  <c r="J12" i="18"/>
  <c r="I12" i="18" s="1"/>
  <c r="J11" i="18"/>
  <c r="I11" i="18" s="1"/>
  <c r="J25" i="18"/>
  <c r="I25" i="18" s="1"/>
  <c r="J40" i="1" s="1"/>
  <c r="J15" i="18"/>
  <c r="I15" i="18" s="1"/>
  <c r="J14" i="18"/>
  <c r="I14" i="18" s="1"/>
  <c r="J2" i="18"/>
  <c r="I2" i="18" s="1"/>
  <c r="J28" i="18"/>
  <c r="I28" i="18" s="1"/>
  <c r="J43" i="1" s="1"/>
  <c r="J21" i="18"/>
  <c r="I21" i="18" s="1"/>
  <c r="J36" i="1" s="1"/>
  <c r="J16" i="18"/>
  <c r="I1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6" i="18"/>
  <c r="I6" i="18" s="1"/>
  <c r="J9" i="18"/>
  <c r="I9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3" i="18"/>
  <c r="I13" i="18" s="1"/>
  <c r="J31" i="18"/>
  <c r="I31" i="18" s="1"/>
  <c r="J46" i="1" s="1"/>
  <c r="J7" i="18"/>
  <c r="I7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18" i="1"/>
  <c r="J20" i="1"/>
  <c r="J28" i="1"/>
  <c r="R7" i="1"/>
  <c r="J22" i="1"/>
  <c r="J31" i="1"/>
  <c r="J30" i="1"/>
  <c r="J32" i="1"/>
  <c r="J29" i="1"/>
  <c r="J23" i="1"/>
  <c r="J27" i="1"/>
  <c r="J21" i="1"/>
  <c r="J26" i="1"/>
  <c r="J24" i="1"/>
  <c r="J19" i="1"/>
  <c r="R6" i="1"/>
  <c r="I3" i="19"/>
  <c r="P2" i="17"/>
  <c r="S10" i="18"/>
  <c r="R10" i="18" s="1"/>
  <c r="S16" i="18"/>
  <c r="R16" i="18" s="1"/>
  <c r="R17" i="1" s="1"/>
  <c r="S30" i="18"/>
  <c r="R30" i="18" s="1"/>
  <c r="R45" i="1" s="1"/>
  <c r="S34" i="18"/>
  <c r="R34" i="18" s="1"/>
  <c r="R49" i="1" s="1"/>
  <c r="S17" i="18"/>
  <c r="R17" i="18" s="1"/>
  <c r="S37" i="18"/>
  <c r="R37" i="18" s="1"/>
  <c r="R52" i="1" s="1"/>
  <c r="S13" i="18"/>
  <c r="R13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7" i="18"/>
  <c r="U7" i="18" s="1"/>
  <c r="J2" i="19"/>
  <c r="I2" i="19" s="1"/>
  <c r="V29" i="1"/>
  <c r="V11" i="18"/>
  <c r="U11" i="18" s="1"/>
  <c r="V35" i="18"/>
  <c r="U35" i="18" s="1"/>
  <c r="T50" i="1" s="1"/>
  <c r="V4" i="18"/>
  <c r="U4" i="18" s="1"/>
  <c r="V40" i="1"/>
  <c r="V26" i="1"/>
  <c r="V48" i="1"/>
  <c r="S15" i="18"/>
  <c r="R15" i="18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4" i="18"/>
  <c r="U14" i="18" s="1"/>
  <c r="V12" i="18"/>
  <c r="U1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8" i="18"/>
  <c r="U8" i="18" s="1"/>
  <c r="V6" i="18"/>
  <c r="U6" i="18" s="1"/>
  <c r="V23" i="18"/>
  <c r="U23" i="18" s="1"/>
  <c r="T38" i="1" s="1"/>
  <c r="V29" i="18"/>
  <c r="U29" i="18" s="1"/>
  <c r="T44" i="1" s="1"/>
  <c r="V9" i="18"/>
  <c r="U9" i="18" s="1"/>
  <c r="V5" i="18"/>
  <c r="U5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15" i="18" s="1"/>
  <c r="U15" i="18" s="1"/>
  <c r="P4" i="17"/>
  <c r="R26" i="1" l="1"/>
  <c r="R25" i="1"/>
  <c r="T23" i="1"/>
  <c r="T18" i="1"/>
  <c r="J54" i="1"/>
  <c r="T20" i="1"/>
  <c r="T27" i="1"/>
  <c r="T30" i="1"/>
  <c r="T19" i="1"/>
  <c r="R21" i="1"/>
  <c r="R28" i="1"/>
  <c r="R31" i="1"/>
  <c r="R32" i="1"/>
  <c r="R27" i="1"/>
  <c r="R30" i="1"/>
  <c r="T24" i="1"/>
  <c r="R22" i="1"/>
  <c r="R29" i="1"/>
  <c r="S3" i="19"/>
  <c r="T7" i="1" s="1"/>
  <c r="J7" i="1"/>
  <c r="S4" i="19"/>
  <c r="T8" i="1" s="1"/>
  <c r="S7" i="19"/>
  <c r="T11" i="1" s="1"/>
  <c r="V10" i="18"/>
  <c r="U10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3" i="18"/>
  <c r="U13" i="18" s="1"/>
  <c r="T22" i="1" s="1"/>
  <c r="T10" i="1"/>
  <c r="V18" i="18"/>
  <c r="U18" i="18" s="1"/>
  <c r="T33" i="1" s="1"/>
  <c r="V17" i="18"/>
  <c r="U17" i="18" s="1"/>
  <c r="V19" i="18"/>
  <c r="U19" i="18" s="1"/>
  <c r="T34" i="1" s="1"/>
  <c r="V27" i="18"/>
  <c r="U27" i="18" s="1"/>
  <c r="T42" i="1" s="1"/>
  <c r="V31" i="18"/>
  <c r="U31" i="18" s="1"/>
  <c r="T46" i="1" s="1"/>
  <c r="V16" i="18"/>
  <c r="U16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8" i="1" l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<sst xmlns="http://schemas.openxmlformats.org/spreadsheetml/2006/main" count="587" uniqueCount="135">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</sst>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63500</xdr:colOff>
          <xdr:row>13</xdr:row>
          <xdr:rowOff>82550</xdr:rowOff>
        </xdr:from>
        <xdr:to>
          <xdr:col>16</xdr:col>
          <xdr:colOff>406400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101600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36328125" style="24" customWidth="1"/>
    <col min="2" max="2" width="29.453125" style="20" customWidth="1"/>
    <col min="3" max="3" width="20.90625" style="20" customWidth="1"/>
    <col min="4" max="9" width="9.90625" style="22" customWidth="1"/>
    <col min="10" max="10" width="9.90625" style="23" customWidth="1"/>
    <col min="11" max="11" width="12.6328125" style="22" customWidth="1"/>
    <col min="12" max="18" width="9.90625" style="22" customWidth="1"/>
    <col min="19" max="19" width="11" style="22" customWidth="1"/>
    <col min="20" max="20" width="9.90625" style="23" customWidth="1"/>
    <col min="21" max="21" width="12.6328125" style="22" customWidth="1"/>
    <col min="22" max="22" width="9.089843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70" t="s">
        <v>66</v>
      </c>
      <c r="L1" s="170"/>
      <c r="M1" s="169" t="s">
        <v>17</v>
      </c>
      <c r="N1" s="169"/>
      <c r="O1" s="169"/>
      <c r="P1" s="168" t="s">
        <v>15</v>
      </c>
      <c r="Q1" s="16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71" t="s">
        <v>1</v>
      </c>
      <c r="K3" s="171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59" t="s">
        <v>47</v>
      </c>
      <c r="C4" s="160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tr">
        <f t="shared" si="0"/>
        <v xml:space="preserve">Werlte </v>
      </c>
      <c r="P4" s="30" t="str">
        <f t="shared" si="0"/>
        <v>Sögel</v>
      </c>
      <c r="Q4" s="30" t="str">
        <f t="shared" si="0"/>
        <v>Eisten</v>
      </c>
      <c r="R4" s="32" t="s">
        <v>0</v>
      </c>
      <c r="S4" s="29" t="s">
        <v>4</v>
      </c>
      <c r="T4" s="31" t="s">
        <v>0</v>
      </c>
      <c r="U4" s="29" t="s">
        <v>6</v>
      </c>
      <c r="V4" s="16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6"/>
    </row>
    <row r="6" spans="1:22" ht="20.25" customHeight="1" x14ac:dyDescent="0.35">
      <c r="A6" s="35">
        <v>1</v>
      </c>
      <c r="B6" s="162" t="str">
        <f>'Übersicht Gruppen'!B2</f>
        <v>Eisten I</v>
      </c>
      <c r="C6" s="163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621.86666666666667</v>
      </c>
      <c r="K6" s="38">
        <f t="shared" ref="K6:K11" si="1">SUM(D6:I6)</f>
        <v>1865.6000000000001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621.86666666666667</v>
      </c>
      <c r="U6" s="38">
        <f>SUM(S6+K6)</f>
        <v>1865.6000000000001</v>
      </c>
      <c r="V6" s="167"/>
    </row>
    <row r="7" spans="1:22" ht="20.25" customHeight="1" x14ac:dyDescent="0.35">
      <c r="A7" s="39">
        <v>2</v>
      </c>
      <c r="B7" s="164" t="str">
        <f>'Übersicht Gruppen'!B3</f>
        <v>Werlte I</v>
      </c>
      <c r="C7" s="165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617.19999999999993</v>
      </c>
      <c r="K7" s="42">
        <f t="shared" si="1"/>
        <v>1851.6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617.19999999999993</v>
      </c>
      <c r="U7" s="42">
        <f t="shared" ref="U7:U11" si="3">SUM(S7+K7)</f>
        <v>1851.6</v>
      </c>
      <c r="V7" s="42">
        <f>(U6-U7)*-1</f>
        <v>-14.000000000000227</v>
      </c>
    </row>
    <row r="8" spans="1:22" ht="20.25" customHeight="1" x14ac:dyDescent="0.35">
      <c r="A8" s="43">
        <v>3</v>
      </c>
      <c r="B8" s="162" t="str">
        <f>'Übersicht Gruppen'!B4</f>
        <v>Sögel I</v>
      </c>
      <c r="C8" s="163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527.23333333333323</v>
      </c>
      <c r="K8" s="38">
        <f t="shared" si="1"/>
        <v>1581.6999999999998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527.23333333333323</v>
      </c>
      <c r="U8" s="38">
        <f t="shared" si="3"/>
        <v>1581.6999999999998</v>
      </c>
      <c r="V8" s="38">
        <f t="shared" ref="V8:V11" si="4">(U7-U8)*-1</f>
        <v>-269.90000000000009</v>
      </c>
    </row>
    <row r="9" spans="1:22" ht="20.25" customHeight="1" x14ac:dyDescent="0.35">
      <c r="A9" s="29">
        <v>4</v>
      </c>
      <c r="B9" s="164" t="str">
        <f>'Übersicht Gruppen'!B5</f>
        <v>Verein IV</v>
      </c>
      <c r="C9" s="165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-1581.6999999999998</v>
      </c>
    </row>
    <row r="10" spans="1:22" ht="20.25" customHeight="1" x14ac:dyDescent="0.35">
      <c r="A10" s="44">
        <v>5</v>
      </c>
      <c r="B10" s="162" t="str">
        <f>'Übersicht Gruppen'!B6</f>
        <v>Verein V</v>
      </c>
      <c r="C10" s="163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35">
      <c r="A11" s="45">
        <v>6</v>
      </c>
      <c r="B11" s="164" t="str">
        <f>'Übersicht Gruppen'!B7</f>
        <v>Verein VI</v>
      </c>
      <c r="C11" s="16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294.38333333333327</v>
      </c>
      <c r="K13" s="38">
        <f>SUM(K6:K11)/6</f>
        <v>883.15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294.38333333333327</v>
      </c>
      <c r="U13" s="38">
        <f t="shared" si="5"/>
        <v>883.15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6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6"/>
    </row>
    <row r="17" spans="1:22" s="51" customFormat="1" ht="18" customHeight="1" x14ac:dyDescent="0.35">
      <c r="A17" s="50">
        <v>1</v>
      </c>
      <c r="B17" s="54" t="str">
        <f>'Übersicht Schützen'!A2</f>
        <v>Büter Wilhelm</v>
      </c>
      <c r="C17" s="91" t="str">
        <f>'Übersicht Schützen'!B2</f>
        <v>Eisten I</v>
      </c>
      <c r="D17" s="55">
        <f>'Übersicht Schützen'!C2</f>
        <v>207.8</v>
      </c>
      <c r="E17" s="38">
        <f>'Übersicht Schützen'!D2</f>
        <v>211.5</v>
      </c>
      <c r="F17" s="38">
        <f>'Übersicht Schützen'!E2</f>
        <v>206.4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208.56666666666669</v>
      </c>
      <c r="K17" s="38">
        <f>SUM(D17:I17)</f>
        <v>625.70000000000005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208.56666666666669</v>
      </c>
      <c r="U17" s="38">
        <f>SUM(K17+S17)</f>
        <v>625.70000000000005</v>
      </c>
      <c r="V17" s="167"/>
    </row>
    <row r="18" spans="1:22" s="51" customFormat="1" ht="18" customHeight="1" x14ac:dyDescent="0.35">
      <c r="A18" s="29">
        <v>2</v>
      </c>
      <c r="B18" s="57" t="str">
        <f>'Übersicht Schützen'!A3</f>
        <v>Köbbe Gerd</v>
      </c>
      <c r="C18" s="92" t="str">
        <f>'Übersicht Schützen'!B3</f>
        <v>Werlte I</v>
      </c>
      <c r="D18" s="58">
        <f>'Übersicht Schützen'!C3</f>
        <v>209</v>
      </c>
      <c r="E18" s="42">
        <f>'Übersicht Schützen'!D3</f>
        <v>207.3</v>
      </c>
      <c r="F18" s="42">
        <f>'Übersicht Schützen'!E3</f>
        <v>206.4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207.56666666666669</v>
      </c>
      <c r="K18" s="42">
        <f>SUM(D18:I18)</f>
        <v>622.70000000000005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207.56666666666669</v>
      </c>
      <c r="U18" s="42">
        <f t="shared" ref="U18:U52" si="7">SUM(K18+S18)</f>
        <v>622.70000000000005</v>
      </c>
      <c r="V18" s="42">
        <f>(U17-U18)*-1</f>
        <v>-3</v>
      </c>
    </row>
    <row r="19" spans="1:22" s="51" customFormat="1" ht="18" customHeight="1" x14ac:dyDescent="0.35">
      <c r="A19" s="50">
        <v>3</v>
      </c>
      <c r="B19" s="54" t="str">
        <f>'Übersicht Schützen'!A4</f>
        <v>Baalmann Werner</v>
      </c>
      <c r="C19" s="91" t="str">
        <f>'Übersicht Schützen'!B4</f>
        <v>Eisten I</v>
      </c>
      <c r="D19" s="55">
        <f>'Übersicht Schützen'!C4</f>
        <v>205.8</v>
      </c>
      <c r="E19" s="38">
        <f>'Übersicht Schützen'!D4</f>
        <v>208.6</v>
      </c>
      <c r="F19" s="38">
        <f>'Übersicht Schützen'!E4</f>
        <v>206.7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207.0333333333333</v>
      </c>
      <c r="K19" s="38">
        <f t="shared" ref="K19:K52" si="8">SUM(D19:I19)</f>
        <v>621.09999999999991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207.0333333333333</v>
      </c>
      <c r="U19" s="38">
        <f t="shared" si="7"/>
        <v>621.09999999999991</v>
      </c>
      <c r="V19" s="38">
        <f t="shared" ref="V19:V46" si="9">(U18-U19)*-1</f>
        <v>-1.6000000000001364</v>
      </c>
    </row>
    <row r="20" spans="1:22" s="51" customFormat="1" ht="18" customHeight="1" x14ac:dyDescent="0.35">
      <c r="A20" s="52">
        <v>4</v>
      </c>
      <c r="B20" s="57" t="str">
        <f>'Übersicht Schützen'!A5</f>
        <v>van der Lugt Dirk Jan</v>
      </c>
      <c r="C20" s="92" t="str">
        <f>'Übersicht Schützen'!B5</f>
        <v>Sögel I</v>
      </c>
      <c r="D20" s="58">
        <f>'Übersicht Schützen'!C5</f>
        <v>205.4</v>
      </c>
      <c r="E20" s="42">
        <f>'Übersicht Schützen'!D5</f>
        <v>207.7</v>
      </c>
      <c r="F20" s="42">
        <f>'Übersicht Schützen'!E5</f>
        <v>207.6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206.9</v>
      </c>
      <c r="K20" s="42">
        <f t="shared" si="8"/>
        <v>620.70000000000005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206.9</v>
      </c>
      <c r="U20" s="42">
        <f t="shared" si="7"/>
        <v>620.70000000000005</v>
      </c>
      <c r="V20" s="42">
        <f t="shared" si="9"/>
        <v>-0.39999999999986358</v>
      </c>
    </row>
    <row r="21" spans="1:22" s="51" customFormat="1" ht="18" customHeight="1" x14ac:dyDescent="0.35">
      <c r="A21" s="43">
        <v>5</v>
      </c>
      <c r="B21" s="54" t="str">
        <f>'Übersicht Schützen'!A6</f>
        <v>Ostermann Franz</v>
      </c>
      <c r="C21" s="91" t="str">
        <f>'Übersicht Schützen'!B6</f>
        <v>Eisten I</v>
      </c>
      <c r="D21" s="55">
        <f>'Übersicht Schützen'!C6</f>
        <v>207.6</v>
      </c>
      <c r="E21" s="38">
        <f>'Übersicht Schützen'!D6</f>
        <v>206.8</v>
      </c>
      <c r="F21" s="38">
        <f>'Übersicht Schützen'!E6</f>
        <v>204.4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206.26666666666665</v>
      </c>
      <c r="K21" s="38">
        <f t="shared" si="8"/>
        <v>618.79999999999995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206.26666666666665</v>
      </c>
      <c r="U21" s="38">
        <f t="shared" si="7"/>
        <v>618.79999999999995</v>
      </c>
      <c r="V21" s="38">
        <f t="shared" si="9"/>
        <v>-1.9000000000000909</v>
      </c>
    </row>
    <row r="22" spans="1:22" s="51" customFormat="1" ht="18" customHeight="1" x14ac:dyDescent="0.35">
      <c r="A22" s="29">
        <v>6</v>
      </c>
      <c r="B22" s="57" t="str">
        <f>'Übersicht Schützen'!A7</f>
        <v>Broermann Carl</v>
      </c>
      <c r="C22" s="92" t="str">
        <f>'Übersicht Schützen'!B7</f>
        <v>Werlte I</v>
      </c>
      <c r="D22" s="58">
        <f>'Übersicht Schützen'!C7</f>
        <v>209</v>
      </c>
      <c r="E22" s="42">
        <f>'Übersicht Schützen'!D7</f>
        <v>202.1</v>
      </c>
      <c r="F22" s="42">
        <f>'Übersicht Schützen'!E7</f>
        <v>204.4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205.16666666666666</v>
      </c>
      <c r="K22" s="42">
        <f t="shared" si="8"/>
        <v>615.5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205.16666666666666</v>
      </c>
      <c r="U22" s="42">
        <f t="shared" si="7"/>
        <v>615.5</v>
      </c>
      <c r="V22" s="42">
        <f t="shared" si="9"/>
        <v>-3.2999999999999545</v>
      </c>
    </row>
    <row r="23" spans="1:22" s="51" customFormat="1" ht="18" customHeight="1" x14ac:dyDescent="0.35">
      <c r="A23" s="50">
        <v>7</v>
      </c>
      <c r="B23" s="54" t="str">
        <f>'Übersicht Schützen'!A8</f>
        <v>Staggenborg Hans</v>
      </c>
      <c r="C23" s="91" t="str">
        <f>'Übersicht Schützen'!B8</f>
        <v>Werlte I</v>
      </c>
      <c r="D23" s="55">
        <f>'Übersicht Schützen'!C8</f>
        <v>204.7</v>
      </c>
      <c r="E23" s="38">
        <f>'Übersicht Schützen'!D8</f>
        <v>203.6</v>
      </c>
      <c r="F23" s="38">
        <f>'Übersicht Schützen'!E8</f>
        <v>204.5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204.26666666666665</v>
      </c>
      <c r="K23" s="38">
        <f t="shared" si="8"/>
        <v>612.79999999999995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204.26666666666665</v>
      </c>
      <c r="U23" s="38">
        <f t="shared" si="7"/>
        <v>612.79999999999995</v>
      </c>
      <c r="V23" s="38">
        <f t="shared" si="9"/>
        <v>-2.7000000000000455</v>
      </c>
    </row>
    <row r="24" spans="1:22" s="51" customFormat="1" ht="18" customHeight="1" x14ac:dyDescent="0.35">
      <c r="A24" s="29">
        <v>8</v>
      </c>
      <c r="B24" s="57" t="str">
        <f>'Übersicht Schützen'!A9</f>
        <v>Schute Helmut</v>
      </c>
      <c r="C24" s="92" t="str">
        <f>'Übersicht Schützen'!B9</f>
        <v>Eisten I</v>
      </c>
      <c r="D24" s="58">
        <f>'Übersicht Schützen'!C9</f>
        <v>205.3</v>
      </c>
      <c r="E24" s="42">
        <f>'Übersicht Schützen'!D9</f>
        <v>198.6</v>
      </c>
      <c r="F24" s="42">
        <f>'Übersicht Schützen'!E9</f>
        <v>199.6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201.16666666666666</v>
      </c>
      <c r="K24" s="42">
        <f t="shared" si="8"/>
        <v>603.5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201.16666666666666</v>
      </c>
      <c r="U24" s="42">
        <f t="shared" si="7"/>
        <v>603.5</v>
      </c>
      <c r="V24" s="42">
        <f t="shared" si="9"/>
        <v>-9.2999999999999545</v>
      </c>
    </row>
    <row r="25" spans="1:22" s="51" customFormat="1" ht="18" customHeight="1" x14ac:dyDescent="0.35">
      <c r="A25" s="43">
        <v>9</v>
      </c>
      <c r="B25" s="54" t="str">
        <f>'Übersicht Schützen'!A10</f>
        <v>Abeln Bernd</v>
      </c>
      <c r="C25" s="91" t="str">
        <f>'Übersicht Schützen'!B10</f>
        <v>Werlte I</v>
      </c>
      <c r="D25" s="55">
        <f>'Übersicht Schützen'!C10</f>
        <v>205.3</v>
      </c>
      <c r="E25" s="38">
        <f>'Übersicht Schützen'!D10</f>
        <v>199.8</v>
      </c>
      <c r="F25" s="38">
        <f>'Übersicht Schützen'!E10</f>
        <v>191.6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198.9</v>
      </c>
      <c r="K25" s="38">
        <f t="shared" si="8"/>
        <v>596.70000000000005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198.9</v>
      </c>
      <c r="U25" s="38">
        <f t="shared" si="7"/>
        <v>596.70000000000005</v>
      </c>
      <c r="V25" s="38">
        <f t="shared" si="9"/>
        <v>-6.7999999999999545</v>
      </c>
    </row>
    <row r="26" spans="1:22" s="51" customFormat="1" ht="18" customHeight="1" x14ac:dyDescent="0.35">
      <c r="A26" s="52">
        <v>10</v>
      </c>
      <c r="B26" s="57" t="str">
        <f>'Übersicht Schützen'!A11</f>
        <v>Bode Hans Hermann</v>
      </c>
      <c r="C26" s="92" t="str">
        <f>'Übersicht Schützen'!B11</f>
        <v>Sögel I</v>
      </c>
      <c r="D26" s="58">
        <f>'Übersicht Schützen'!C11</f>
        <v>187.1</v>
      </c>
      <c r="E26" s="42">
        <f>'Übersicht Schützen'!D11</f>
        <v>199.7</v>
      </c>
      <c r="F26" s="42">
        <f>'Übersicht Schützen'!E11</f>
        <v>186.8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191.19999999999996</v>
      </c>
      <c r="K26" s="42">
        <f t="shared" si="8"/>
        <v>573.59999999999991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191.19999999999996</v>
      </c>
      <c r="U26" s="42">
        <f t="shared" si="7"/>
        <v>573.59999999999991</v>
      </c>
      <c r="V26" s="42">
        <f t="shared" si="9"/>
        <v>-23.100000000000136</v>
      </c>
    </row>
    <row r="27" spans="1:22" s="51" customFormat="1" ht="18" customHeight="1" x14ac:dyDescent="0.3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193.7</v>
      </c>
      <c r="K27" s="38">
        <f t="shared" si="8"/>
        <v>387.4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193.7</v>
      </c>
      <c r="U27" s="38">
        <f t="shared" si="7"/>
        <v>387.4</v>
      </c>
      <c r="V27" s="38">
        <f t="shared" si="9"/>
        <v>-186.19999999999993</v>
      </c>
    </row>
    <row r="28" spans="1:22" s="51" customFormat="1" ht="18" customHeight="1" x14ac:dyDescent="0.3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-387.4</v>
      </c>
    </row>
    <row r="29" spans="1:22" s="51" customFormat="1" ht="18" customHeight="1" x14ac:dyDescent="0.3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3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3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3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3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3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3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203.37272727272722</v>
      </c>
      <c r="F54" s="36">
        <f>IF(Formelhilfe!D45 &gt; 0, SUM(F17:F52)/Formelhilfe!D45, 0)</f>
        <v>201.83999999999997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202.79393939393941</v>
      </c>
      <c r="K54" s="37">
        <f>IF(SUM(K17:K52)&lt;&gt;0,AVERAGEIF(K17:K52,"&lt;&gt;0"),0)</f>
        <v>590.77272727272725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202.79393939393941</v>
      </c>
      <c r="U54" s="117">
        <f>(K54+S54)</f>
        <v>590.77272727272725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63500</xdr:colOff>
                    <xdr:row>13</xdr:row>
                    <xdr:rowOff>82550</xdr:rowOff>
                  </from>
                  <to>
                    <xdr:col>16</xdr:col>
                    <xdr:colOff>406400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101600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Übersicht!N4</f>
        <v>Sögel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Übersicht!N3</f>
        <v>15.02.26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Übersicht!O4</f>
        <v xml:space="preserve">Werlte 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Übersicht!O3</f>
        <v>01.03.26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86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Übersicht!P4</f>
        <v>Sögel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Übersicht!P3</f>
        <v>15.03.26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Übersicht!Q4</f>
        <v>Eisten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Übersicht!Q3</f>
        <v>14.04.26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Eisten I</v>
      </c>
      <c r="C2" s="134"/>
      <c r="D2" s="187" t="s">
        <v>61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Werlte I</v>
      </c>
      <c r="C3" s="128"/>
      <c r="D3" s="187" t="str">
        <f>Übersicht!M1</f>
        <v>1. Kreisliga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Sögel I</v>
      </c>
      <c r="C4" s="128"/>
      <c r="D4" s="187" t="str">
        <f>Übersicht!P1</f>
        <v>Senioren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61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6328125" defaultRowHeight="14.5" x14ac:dyDescent="0.35"/>
  <cols>
    <col min="1" max="1" width="28.453125" bestFit="1" customWidth="1"/>
    <col min="2" max="2" width="20.54296875" bestFit="1" customWidth="1"/>
    <col min="9" max="9" width="10.90625" style="1" customWidth="1"/>
    <col min="10" max="10" width="9" style="1" customWidth="1"/>
    <col min="21" max="21" width="13.36328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5" t="s">
        <v>115</v>
      </c>
      <c r="B2" s="95" t="str">
        <f>VLOOKUP(A2,'Wettkampf 1'!$B$10:$C$45,2,FALSE)</f>
        <v>Eisten I</v>
      </c>
      <c r="C2" s="9">
        <f>VLOOKUP(A2,'Wettkampf 1'!$B$10:$D$45,3,FALSE)</f>
        <v>207.8</v>
      </c>
      <c r="D2" s="9">
        <f>VLOOKUP($A2,'2'!$B$10:$D$45,3,FALSE)</f>
        <v>211.5</v>
      </c>
      <c r="E2" s="9">
        <f>VLOOKUP($A2,'3'!$B$10:$D$45,3,FALSE)</f>
        <v>206.4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208.56666666666669</v>
      </c>
      <c r="J2" s="9">
        <f>VLOOKUP(A2,Formelhilfe!$A$9:$H$44,8,FALSE)</f>
        <v>3</v>
      </c>
      <c r="K2" s="10">
        <f>SUM(C2:H2)</f>
        <v>625.70000000000005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208.56666666666669</v>
      </c>
      <c r="V2" s="9">
        <f>VLOOKUP(A2,Formelhilfe!$A$9:$P$44,16,FALSE)</f>
        <v>3</v>
      </c>
      <c r="W2" s="11">
        <f>SUM(C2:H2,L2:Q2)</f>
        <v>625.70000000000005</v>
      </c>
    </row>
    <row r="3" spans="1:23" ht="20.25" customHeight="1" x14ac:dyDescent="0.5">
      <c r="A3" s="195" t="s">
        <v>120</v>
      </c>
      <c r="B3" s="95" t="str">
        <f>VLOOKUP(A3,'Wettkampf 1'!$B$10:$C$45,2,FALSE)</f>
        <v>Werlte I</v>
      </c>
      <c r="C3" s="9">
        <f>VLOOKUP(A3,'Wettkampf 1'!$B$10:$D$45,3,FALSE)</f>
        <v>209</v>
      </c>
      <c r="D3" s="9">
        <f>VLOOKUP($A3,'2'!$B$10:$D$45,3,FALSE)</f>
        <v>207.3</v>
      </c>
      <c r="E3" s="9">
        <f>VLOOKUP($A3,'3'!$B$10:$D$45,3,FALSE)</f>
        <v>206.4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207.56666666666669</v>
      </c>
      <c r="J3" s="9">
        <f>VLOOKUP(A3,Formelhilfe!$A$9:$H$44,8,FALSE)</f>
        <v>3</v>
      </c>
      <c r="K3" s="10">
        <f>SUM(C3:H3)</f>
        <v>622.70000000000005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207.56666666666669</v>
      </c>
      <c r="V3" s="9">
        <f>VLOOKUP(A3,Formelhilfe!$A$9:$P$44,16,FALSE)</f>
        <v>3</v>
      </c>
      <c r="W3" s="11">
        <f>SUM(C3:H3,L3:Q3)</f>
        <v>622.70000000000005</v>
      </c>
    </row>
    <row r="4" spans="1:23" ht="20.25" customHeight="1" x14ac:dyDescent="0.5">
      <c r="A4" s="195" t="s">
        <v>114</v>
      </c>
      <c r="B4" s="95" t="str">
        <f>VLOOKUP(A4,'Wettkampf 1'!$B$10:$C$45,2,FALSE)</f>
        <v>Eisten I</v>
      </c>
      <c r="C4" s="9">
        <f>VLOOKUP(A4,'Wettkampf 1'!$B$10:$D$45,3,FALSE)</f>
        <v>205.8</v>
      </c>
      <c r="D4" s="9">
        <f>VLOOKUP($A4,'2'!$B$10:$D$45,3,FALSE)</f>
        <v>208.6</v>
      </c>
      <c r="E4" s="9">
        <f>VLOOKUP($A4,'3'!$B$10:$D$45,3,FALSE)</f>
        <v>206.7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207.0333333333333</v>
      </c>
      <c r="J4" s="9">
        <f>VLOOKUP(A4,Formelhilfe!$A$9:$H$44,8,FALSE)</f>
        <v>3</v>
      </c>
      <c r="K4" s="10">
        <f>SUM(C4:H4)</f>
        <v>621.09999999999991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207.0333333333333</v>
      </c>
      <c r="V4" s="9">
        <f>VLOOKUP(A4,Formelhilfe!$A$9:$P$44,16,FALSE)</f>
        <v>3</v>
      </c>
      <c r="W4" s="11">
        <f>SUM(C4:H4,L4:Q4)</f>
        <v>621.09999999999991</v>
      </c>
    </row>
    <row r="5" spans="1:23" ht="20.25" customHeight="1" x14ac:dyDescent="0.5">
      <c r="A5" s="195" t="s">
        <v>124</v>
      </c>
      <c r="B5" s="95" t="str">
        <f>VLOOKUP(A5,'Wettkampf 1'!$B$10:$C$45,2,FALSE)</f>
        <v>Sögel I</v>
      </c>
      <c r="C5" s="9">
        <f>VLOOKUP(A5,'Wettkampf 1'!$B$10:$D$45,3,FALSE)</f>
        <v>205.4</v>
      </c>
      <c r="D5" s="9">
        <f>VLOOKUP($A5,'2'!$B$10:$D$45,3,FALSE)</f>
        <v>207.7</v>
      </c>
      <c r="E5" s="9">
        <f>VLOOKUP($A5,'3'!$B$10:$D$45,3,FALSE)</f>
        <v>207.6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206.9</v>
      </c>
      <c r="J5" s="9">
        <f>VLOOKUP(A5,Formelhilfe!$A$9:$H$44,8,FALSE)</f>
        <v>3</v>
      </c>
      <c r="K5" s="10">
        <f>SUM(C5:H5)</f>
        <v>620.70000000000005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206.9</v>
      </c>
      <c r="V5" s="9">
        <f>VLOOKUP(A5,Formelhilfe!$A$9:$P$44,16,FALSE)</f>
        <v>3</v>
      </c>
      <c r="W5" s="11">
        <f>SUM(C5:H5,L5:Q5)</f>
        <v>620.70000000000005</v>
      </c>
    </row>
    <row r="6" spans="1:23" ht="20.25" customHeight="1" x14ac:dyDescent="0.5">
      <c r="A6" s="195" t="s">
        <v>116</v>
      </c>
      <c r="B6" s="95" t="str">
        <f>VLOOKUP(A6,'Wettkampf 1'!$B$10:$C$45,2,FALSE)</f>
        <v>Eisten I</v>
      </c>
      <c r="C6" s="9">
        <f>VLOOKUP(A6,'Wettkampf 1'!$B$10:$D$45,3,FALSE)</f>
        <v>207.6</v>
      </c>
      <c r="D6" s="9">
        <f>VLOOKUP($A6,'2'!$B$10:$D$45,3,FALSE)</f>
        <v>206.8</v>
      </c>
      <c r="E6" s="9">
        <f>VLOOKUP($A6,'3'!$B$10:$D$45,3,FALSE)</f>
        <v>204.4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206.26666666666665</v>
      </c>
      <c r="J6" s="9">
        <f>VLOOKUP(A6,Formelhilfe!$A$9:$H$44,8,FALSE)</f>
        <v>3</v>
      </c>
      <c r="K6" s="10">
        <f>SUM(C6:H6)</f>
        <v>618.79999999999995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206.26666666666665</v>
      </c>
      <c r="V6" s="9">
        <f>VLOOKUP(A6,Formelhilfe!$A$9:$P$44,16,FALSE)</f>
        <v>3</v>
      </c>
      <c r="W6" s="11">
        <f>SUM(C6:H6,L6:Q6)</f>
        <v>618.79999999999995</v>
      </c>
    </row>
    <row r="7" spans="1:23" ht="20.25" customHeight="1" x14ac:dyDescent="0.5">
      <c r="A7" s="195" t="s">
        <v>119</v>
      </c>
      <c r="B7" s="95" t="str">
        <f>VLOOKUP(A7,'Wettkampf 1'!$B$10:$C$45,2,FALSE)</f>
        <v>Werlte I</v>
      </c>
      <c r="C7" s="9">
        <f>VLOOKUP(A7,'Wettkampf 1'!$B$10:$D$45,3,FALSE)</f>
        <v>209</v>
      </c>
      <c r="D7" s="9">
        <f>VLOOKUP($A7,'2'!$B$10:$D$45,3,FALSE)</f>
        <v>202.1</v>
      </c>
      <c r="E7" s="9">
        <f>VLOOKUP($A7,'3'!$B$10:$D$45,3,FALSE)</f>
        <v>204.4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205.16666666666666</v>
      </c>
      <c r="J7" s="9">
        <f>VLOOKUP(A7,Formelhilfe!$A$9:$H$44,8,FALSE)</f>
        <v>3</v>
      </c>
      <c r="K7" s="10">
        <f>SUM(C7:H7)</f>
        <v>615.5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205.16666666666666</v>
      </c>
      <c r="V7" s="9">
        <f>VLOOKUP(A7,Formelhilfe!$A$9:$P$44,16,FALSE)</f>
        <v>3</v>
      </c>
      <c r="W7" s="11">
        <f>SUM(C7:H7,L7:Q7)</f>
        <v>615.5</v>
      </c>
    </row>
    <row r="8" spans="1:23" ht="20.25" customHeight="1" x14ac:dyDescent="0.5">
      <c r="A8" s="195" t="s">
        <v>121</v>
      </c>
      <c r="B8" s="95" t="str">
        <f>VLOOKUP(A8,'Wettkampf 1'!$B$10:$C$45,2,FALSE)</f>
        <v>Werlte I</v>
      </c>
      <c r="C8" s="9">
        <f>VLOOKUP(A8,'Wettkampf 1'!$B$10:$D$45,3,FALSE)</f>
        <v>204.7</v>
      </c>
      <c r="D8" s="9">
        <f>VLOOKUP($A8,'2'!$B$10:$D$45,3,FALSE)</f>
        <v>203.6</v>
      </c>
      <c r="E8" s="9">
        <f>VLOOKUP($A8,'3'!$B$10:$D$45,3,FALSE)</f>
        <v>204.5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204.26666666666665</v>
      </c>
      <c r="J8" s="9">
        <f>VLOOKUP(A8,Formelhilfe!$A$9:$H$44,8,FALSE)</f>
        <v>3</v>
      </c>
      <c r="K8" s="10">
        <f>SUM(C8:H8)</f>
        <v>612.79999999999995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204.26666666666665</v>
      </c>
      <c r="V8" s="9">
        <f>VLOOKUP(A8,Formelhilfe!$A$9:$P$44,16,FALSE)</f>
        <v>3</v>
      </c>
      <c r="W8" s="11">
        <f>SUM(C8:H8,L8:Q8)</f>
        <v>612.79999999999995</v>
      </c>
    </row>
    <row r="9" spans="1:23" ht="20.25" customHeight="1" x14ac:dyDescent="0.5">
      <c r="A9" s="195" t="s">
        <v>117</v>
      </c>
      <c r="B9" s="95" t="str">
        <f>VLOOKUP(A9,'Wettkampf 1'!$B$10:$C$45,2,FALSE)</f>
        <v>Eisten I</v>
      </c>
      <c r="C9" s="9">
        <f>VLOOKUP(A9,'Wettkampf 1'!$B$10:$D$45,3,FALSE)</f>
        <v>205.3</v>
      </c>
      <c r="D9" s="9">
        <f>VLOOKUP($A9,'2'!$B$10:$D$45,3,FALSE)</f>
        <v>198.6</v>
      </c>
      <c r="E9" s="9">
        <f>VLOOKUP($A9,'3'!$B$10:$D$45,3,FALSE)</f>
        <v>199.6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201.16666666666666</v>
      </c>
      <c r="J9" s="9">
        <f>VLOOKUP(A9,Formelhilfe!$A$9:$H$44,8,FALSE)</f>
        <v>3</v>
      </c>
      <c r="K9" s="10">
        <f>SUM(C9:H9)</f>
        <v>603.5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201.16666666666666</v>
      </c>
      <c r="V9" s="9">
        <f>VLOOKUP(A9,Formelhilfe!$A$9:$P$44,16,FALSE)</f>
        <v>3</v>
      </c>
      <c r="W9" s="11">
        <f>SUM(C9:H9,L9:Q9)</f>
        <v>603.5</v>
      </c>
    </row>
    <row r="10" spans="1:23" ht="20.25" customHeight="1" x14ac:dyDescent="0.5">
      <c r="A10" s="195" t="s">
        <v>122</v>
      </c>
      <c r="B10" s="95" t="str">
        <f>VLOOKUP(A10,'Wettkampf 1'!$B$10:$C$45,2,FALSE)</f>
        <v>Werlte I</v>
      </c>
      <c r="C10" s="9">
        <f>VLOOKUP(A10,'Wettkampf 1'!$B$10:$D$45,3,FALSE)</f>
        <v>205.3</v>
      </c>
      <c r="D10" s="9">
        <f>VLOOKUP($A10,'2'!$B$10:$D$45,3,FALSE)</f>
        <v>199.8</v>
      </c>
      <c r="E10" s="9">
        <f>VLOOKUP($A10,'3'!$B$10:$D$45,3,FALSE)</f>
        <v>191.6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198.9</v>
      </c>
      <c r="J10" s="9">
        <f>VLOOKUP(A10,Formelhilfe!$A$9:$H$44,8,FALSE)</f>
        <v>3</v>
      </c>
      <c r="K10" s="10">
        <f>SUM(C10:H10)</f>
        <v>596.70000000000005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198.9</v>
      </c>
      <c r="V10" s="9">
        <f>VLOOKUP(A10,Formelhilfe!$A$9:$P$44,16,FALSE)</f>
        <v>3</v>
      </c>
      <c r="W10" s="11">
        <f>SUM(C10:H10,L10:Q10)</f>
        <v>596.70000000000005</v>
      </c>
    </row>
    <row r="11" spans="1:23" ht="20.25" customHeight="1" x14ac:dyDescent="0.5">
      <c r="A11" s="195" t="s">
        <v>125</v>
      </c>
      <c r="B11" s="95" t="str">
        <f>VLOOKUP(A11,'Wettkampf 1'!$B$10:$C$45,2,FALSE)</f>
        <v>Sögel I</v>
      </c>
      <c r="C11" s="9">
        <f>VLOOKUP(A11,'Wettkampf 1'!$B$10:$D$45,3,FALSE)</f>
        <v>187.1</v>
      </c>
      <c r="D11" s="9">
        <f>VLOOKUP($A11,'2'!$B$10:$D$45,3,FALSE)</f>
        <v>199.7</v>
      </c>
      <c r="E11" s="9">
        <f>VLOOKUP($A11,'3'!$B$10:$D$45,3,FALSE)</f>
        <v>186.8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191.19999999999996</v>
      </c>
      <c r="J11" s="9">
        <f>VLOOKUP(A11,Formelhilfe!$A$9:$H$44,8,FALSE)</f>
        <v>3</v>
      </c>
      <c r="K11" s="10">
        <f>SUM(C11:H11)</f>
        <v>573.59999999999991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191.19999999999996</v>
      </c>
      <c r="V11" s="9">
        <f>VLOOKUP(A11,Formelhilfe!$A$9:$P$44,16,FALSE)</f>
        <v>3</v>
      </c>
      <c r="W11" s="11">
        <f>SUM(C11:H11,L11:Q11)</f>
        <v>573.59999999999991</v>
      </c>
    </row>
    <row r="12" spans="1:23" ht="20.25" customHeight="1" x14ac:dyDescent="0.5">
      <c r="A12" s="195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193.7</v>
      </c>
      <c r="J12" s="9">
        <f>VLOOKUP(A12,Formelhilfe!$A$9:$H$44,8,FALSE)</f>
        <v>2</v>
      </c>
      <c r="K12" s="10">
        <f>SUM(C12:H12)</f>
        <v>387.4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193.7</v>
      </c>
      <c r="V12" s="9">
        <f>VLOOKUP(A12,Formelhilfe!$A$9:$P$44,16,FALSE)</f>
        <v>2</v>
      </c>
      <c r="W12" s="11">
        <f>SUM(C12:H12,L12:Q12)</f>
        <v>387.4</v>
      </c>
    </row>
    <row r="13" spans="1:23" ht="20.25" customHeight="1" x14ac:dyDescent="0.5">
      <c r="A13" s="195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5">
      <c r="A14" s="195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5">
      <c r="A15" s="195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5">
      <c r="A16" s="195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5">
      <c r="A17" s="195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5">
      <c r="A18" s="195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5">
      <c r="A19" s="195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5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95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95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95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95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95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95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95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5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5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5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5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5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5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5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5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5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5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6328125" style="13" customWidth="1"/>
    <col min="20" max="20" width="22.63281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94</v>
      </c>
    </row>
    <row r="9" spans="1:21" ht="15.5" x14ac:dyDescent="0.35">
      <c r="A9" s="195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5" x14ac:dyDescent="0.35">
      <c r="A10" s="195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5" x14ac:dyDescent="0.35">
      <c r="A11" s="195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5" x14ac:dyDescent="0.35">
      <c r="A12" s="195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5" x14ac:dyDescent="0.35">
      <c r="A13" s="19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5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5" x14ac:dyDescent="0.35">
      <c r="A16" s="195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5" x14ac:dyDescent="0.35">
      <c r="A17" s="195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5" x14ac:dyDescent="0.35">
      <c r="A18" s="195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5" x14ac:dyDescent="0.35">
      <c r="A19" s="195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5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5" x14ac:dyDescent="0.35">
      <c r="A22" s="195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5" x14ac:dyDescent="0.35">
      <c r="A23" s="195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95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5" x14ac:dyDescent="0.35">
      <c r="A25" s="195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95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5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5" x14ac:dyDescent="0.35">
      <c r="A28" s="195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5" x14ac:dyDescent="0.35">
      <c r="A29" s="195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5" x14ac:dyDescent="0.35">
      <c r="A30" s="195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95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5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5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95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95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95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95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5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5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5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5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5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5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5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32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32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328125" defaultRowHeight="23.25" customHeight="1" x14ac:dyDescent="0.35"/>
  <cols>
    <col min="9" max="9" width="15.6328125" style="1"/>
    <col min="19" max="19" width="15.6328125" style="1"/>
  </cols>
  <sheetData>
    <row r="2" spans="1:20" ht="23.25" customHeight="1" x14ac:dyDescent="0.45">
      <c r="A2" s="12"/>
      <c r="B2" s="195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621.86666666666667</v>
      </c>
      <c r="J2" s="5">
        <f>SUM(C2:H2)</f>
        <v>1865.6000000000001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621.86666666666667</v>
      </c>
      <c r="T2" s="6">
        <f>SUM(C2:H2,K2:P2)</f>
        <v>1865.6000000000001</v>
      </c>
    </row>
    <row r="3" spans="1:20" ht="23.25" customHeight="1" x14ac:dyDescent="0.45">
      <c r="A3" s="12"/>
      <c r="B3" s="195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617.19999999999993</v>
      </c>
      <c r="J3" s="5">
        <f>SUM(C3:H3)</f>
        <v>1851.6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617.19999999999993</v>
      </c>
      <c r="T3" s="6">
        <f>SUM(C3:H3,K3:P3)</f>
        <v>1851.6</v>
      </c>
    </row>
    <row r="4" spans="1:20" ht="23.25" customHeight="1" x14ac:dyDescent="0.45">
      <c r="A4" s="12"/>
      <c r="B4" s="195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527.23333333333323</v>
      </c>
      <c r="J4" s="5">
        <f>SUM(C4:H4)</f>
        <v>1581.6999999999998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527.23333333333323</v>
      </c>
      <c r="T4" s="6">
        <f>SUM(C4:H4,K4:P4)</f>
        <v>1581.6999999999998</v>
      </c>
    </row>
    <row r="5" spans="1:20" ht="23.25" customHeight="1" x14ac:dyDescent="0.45">
      <c r="A5" s="12"/>
      <c r="B5" s="195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45">
      <c r="A6" s="12"/>
      <c r="B6" s="195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95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36328125" style="67" bestFit="1" customWidth="1"/>
    <col min="2" max="2" width="20.54296875" style="67" customWidth="1"/>
    <col min="3" max="3" width="16.90625" style="67" customWidth="1"/>
    <col min="4" max="4" width="16.08984375" style="94" customWidth="1"/>
    <col min="5" max="5" width="9.90625" style="67" customWidth="1"/>
    <col min="6" max="6" width="7" style="67" hidden="1" customWidth="1"/>
    <col min="7" max="7" width="8.90625" style="67" hidden="1" customWidth="1"/>
    <col min="8" max="8" width="2.36328125" style="67" hidden="1" customWidth="1"/>
    <col min="9" max="9" width="8.90625" style="67" hidden="1" customWidth="1"/>
    <col min="10" max="10" width="2.36328125" style="67" hidden="1" customWidth="1"/>
    <col min="11" max="11" width="8.90625" style="67" hidden="1" customWidth="1"/>
    <col min="12" max="12" width="2.36328125" style="67" hidden="1" customWidth="1"/>
    <col min="13" max="13" width="8.90625" style="67" hidden="1" customWidth="1"/>
    <col min="14" max="14" width="2.36328125" style="67" hidden="1" customWidth="1"/>
    <col min="15" max="15" width="8.90625" style="67" hidden="1" customWidth="1"/>
    <col min="16" max="16" width="2.36328125" style="67" hidden="1" customWidth="1"/>
    <col min="17" max="17" width="8.90625" style="67" hidden="1" customWidth="1"/>
    <col min="18" max="18" width="2.36328125" style="67" hidden="1" customWidth="1"/>
    <col min="19" max="19" width="22" style="67" hidden="1" customWidth="1"/>
    <col min="20" max="20" width="7.08984375" style="67" customWidth="1"/>
    <col min="21" max="21" width="14.08984375" style="67" bestFit="1" customWidth="1"/>
    <col min="22" max="22" width="5.54296875" style="67" customWidth="1"/>
    <col min="23" max="26" width="10.08984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08984375" style="74" customWidth="1"/>
    <col min="31" max="31" width="19.089843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5" t="str">
        <f>Übersicht!D4</f>
        <v>Eisten</v>
      </c>
      <c r="Z1" s="175"/>
    </row>
    <row r="2" spans="1:29" ht="15" customHeight="1" x14ac:dyDescent="0.3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76" t="str">
        <f>Übersicht!D3</f>
        <v>07.09.25</v>
      </c>
      <c r="Z2" s="175"/>
    </row>
    <row r="3" spans="1:29" ht="15" customHeight="1" x14ac:dyDescent="0.3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77" t="s">
        <v>128</v>
      </c>
      <c r="Z5" s="178"/>
      <c r="AA5" s="103"/>
    </row>
    <row r="6" spans="1:29" ht="15" customHeight="1" x14ac:dyDescent="0.3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7" t="s">
        <v>129</v>
      </c>
      <c r="Z6" s="178"/>
      <c r="AA6" s="103"/>
    </row>
    <row r="7" spans="1:29" ht="15" customHeight="1" x14ac:dyDescent="0.3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77" t="s">
        <v>130</v>
      </c>
      <c r="Z7" s="17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2" t="s">
        <v>32</v>
      </c>
      <c r="X9" s="173"/>
      <c r="Y9" s="173"/>
      <c r="Z9" s="174"/>
    </row>
    <row r="10" spans="1:29" ht="12.9" customHeight="1" x14ac:dyDescent="0.35">
      <c r="A10" s="93">
        <v>1</v>
      </c>
      <c r="B10" s="152" t="s">
        <v>114</v>
      </c>
      <c r="C10" s="151" t="s">
        <v>111</v>
      </c>
      <c r="D10" s="151">
        <v>205.8</v>
      </c>
      <c r="E10" s="1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3">
        <v>102.1</v>
      </c>
      <c r="X10" s="153">
        <v>103.7</v>
      </c>
      <c r="Y10" s="153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" customHeight="1" x14ac:dyDescent="0.35">
      <c r="A11" s="93">
        <v>2</v>
      </c>
      <c r="B11" s="152" t="s">
        <v>115</v>
      </c>
      <c r="C11" s="151" t="s">
        <v>111</v>
      </c>
      <c r="D11" s="151">
        <v>207.8</v>
      </c>
      <c r="E11" s="1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4">
        <v>103.7</v>
      </c>
      <c r="X11" s="154">
        <v>104.1</v>
      </c>
      <c r="Y11" s="154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" customHeight="1" x14ac:dyDescent="0.35">
      <c r="A12" s="93">
        <v>3</v>
      </c>
      <c r="B12" s="152" t="s">
        <v>116</v>
      </c>
      <c r="C12" s="151" t="s">
        <v>111</v>
      </c>
      <c r="D12" s="151">
        <v>207.6</v>
      </c>
      <c r="E12" s="1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4">
        <v>103.6</v>
      </c>
      <c r="X12" s="154">
        <v>104</v>
      </c>
      <c r="Y12" s="154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" customHeight="1" x14ac:dyDescent="0.35">
      <c r="A13" s="93">
        <v>4</v>
      </c>
      <c r="B13" s="152" t="s">
        <v>117</v>
      </c>
      <c r="C13" s="151" t="s">
        <v>111</v>
      </c>
      <c r="D13" s="151">
        <v>205.3</v>
      </c>
      <c r="E13" s="1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4">
        <v>101.4</v>
      </c>
      <c r="X13" s="154">
        <v>103.9</v>
      </c>
      <c r="Y13" s="154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" customHeight="1" x14ac:dyDescent="0.35">
      <c r="A14" s="93">
        <v>5</v>
      </c>
      <c r="B14" s="152" t="s">
        <v>49</v>
      </c>
      <c r="C14" s="151" t="s">
        <v>111</v>
      </c>
      <c r="D14" s="151"/>
      <c r="E14" s="1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4"/>
      <c r="X14" s="154"/>
      <c r="Y14" s="154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5">
      <c r="A15" s="93">
        <v>6</v>
      </c>
      <c r="B15" s="152" t="s">
        <v>50</v>
      </c>
      <c r="C15" s="151" t="s">
        <v>111</v>
      </c>
      <c r="D15" s="151"/>
      <c r="E15" s="1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4"/>
      <c r="X15" s="154"/>
      <c r="Y15" s="154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5">
      <c r="A16" s="93">
        <v>7</v>
      </c>
      <c r="B16" s="152" t="s">
        <v>119</v>
      </c>
      <c r="C16" s="151" t="s">
        <v>112</v>
      </c>
      <c r="D16" s="151">
        <v>209</v>
      </c>
      <c r="E16" s="1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4">
        <v>104.1</v>
      </c>
      <c r="X16" s="154">
        <v>104.9</v>
      </c>
      <c r="Y16" s="154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" customHeight="1" x14ac:dyDescent="0.35">
      <c r="A17" s="93">
        <v>8</v>
      </c>
      <c r="B17" s="152" t="s">
        <v>120</v>
      </c>
      <c r="C17" s="151" t="s">
        <v>112</v>
      </c>
      <c r="D17" s="151">
        <v>209</v>
      </c>
      <c r="E17" s="1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4">
        <v>104.8</v>
      </c>
      <c r="X17" s="154">
        <v>104.2</v>
      </c>
      <c r="Y17" s="154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" customHeight="1" x14ac:dyDescent="0.35">
      <c r="A18" s="93">
        <v>9</v>
      </c>
      <c r="B18" s="152" t="s">
        <v>121</v>
      </c>
      <c r="C18" s="151" t="s">
        <v>112</v>
      </c>
      <c r="D18" s="151">
        <v>204.7</v>
      </c>
      <c r="E18" s="1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4">
        <v>101.3</v>
      </c>
      <c r="X18" s="154">
        <v>103.4</v>
      </c>
      <c r="Y18" s="154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" customHeight="1" x14ac:dyDescent="0.35">
      <c r="A19" s="93">
        <v>10</v>
      </c>
      <c r="B19" s="152" t="s">
        <v>122</v>
      </c>
      <c r="C19" s="151" t="s">
        <v>112</v>
      </c>
      <c r="D19" s="151">
        <v>205.3</v>
      </c>
      <c r="E19" s="1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4">
        <v>102.7</v>
      </c>
      <c r="X19" s="154">
        <v>102.6</v>
      </c>
      <c r="Y19" s="154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" customHeight="1" x14ac:dyDescent="0.35">
      <c r="A20" s="93">
        <v>11</v>
      </c>
      <c r="B20" s="152" t="s">
        <v>123</v>
      </c>
      <c r="C20" s="151" t="s">
        <v>112</v>
      </c>
      <c r="D20" s="151"/>
      <c r="E20" s="1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4"/>
      <c r="X20" s="154"/>
      <c r="Y20" s="154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5">
      <c r="A21" s="93">
        <v>12</v>
      </c>
      <c r="B21" s="152" t="s">
        <v>51</v>
      </c>
      <c r="C21" s="151" t="s">
        <v>112</v>
      </c>
      <c r="D21" s="151"/>
      <c r="E21" s="1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4"/>
      <c r="X21" s="154"/>
      <c r="Y21" s="154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5">
      <c r="A22" s="93">
        <v>13</v>
      </c>
      <c r="B22" s="152" t="s">
        <v>124</v>
      </c>
      <c r="C22" s="151" t="s">
        <v>113</v>
      </c>
      <c r="D22" s="151">
        <v>205.4</v>
      </c>
      <c r="E22" s="151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4">
        <v>103.6</v>
      </c>
      <c r="X22" s="154">
        <v>101.8</v>
      </c>
      <c r="Y22" s="154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" customHeight="1" x14ac:dyDescent="0.35">
      <c r="A23" s="93">
        <v>14</v>
      </c>
      <c r="B23" s="152" t="s">
        <v>125</v>
      </c>
      <c r="C23" s="151" t="s">
        <v>113</v>
      </c>
      <c r="D23" s="151">
        <v>187.1</v>
      </c>
      <c r="E23" s="1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4">
        <v>90.3</v>
      </c>
      <c r="X23" s="154">
        <v>96.8</v>
      </c>
      <c r="Y23" s="154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" customHeight="1" x14ac:dyDescent="0.35">
      <c r="A24" s="93">
        <v>15</v>
      </c>
      <c r="B24" s="152" t="s">
        <v>126</v>
      </c>
      <c r="C24" s="151" t="s">
        <v>113</v>
      </c>
      <c r="D24" s="151"/>
      <c r="E24" s="1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4"/>
      <c r="X24" s="154"/>
      <c r="Y24" s="154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5">
      <c r="A25" s="93">
        <v>16</v>
      </c>
      <c r="B25" s="152" t="s">
        <v>127</v>
      </c>
      <c r="C25" s="151" t="s">
        <v>113</v>
      </c>
      <c r="D25" s="151">
        <v>196</v>
      </c>
      <c r="E25" s="1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4">
        <v>98.9</v>
      </c>
      <c r="X25" s="154">
        <v>97.1</v>
      </c>
      <c r="Y25" s="154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" customHeight="1" x14ac:dyDescent="0.35">
      <c r="A26" s="93">
        <v>17</v>
      </c>
      <c r="B26" s="152" t="s">
        <v>52</v>
      </c>
      <c r="C26" s="151" t="s">
        <v>113</v>
      </c>
      <c r="D26" s="151"/>
      <c r="E26" s="1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4"/>
      <c r="X26" s="154"/>
      <c r="Y26" s="154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5">
      <c r="A27" s="93">
        <v>18</v>
      </c>
      <c r="B27" s="152" t="s">
        <v>53</v>
      </c>
      <c r="C27" s="151" t="s">
        <v>113</v>
      </c>
      <c r="D27" s="151"/>
      <c r="E27" s="1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4"/>
      <c r="X27" s="154"/>
      <c r="Y27" s="154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5">
      <c r="A28" s="93">
        <v>19</v>
      </c>
      <c r="B28" s="152" t="s">
        <v>77</v>
      </c>
      <c r="C28" s="151" t="s">
        <v>74</v>
      </c>
      <c r="D28" s="151"/>
      <c r="E28" s="1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4"/>
      <c r="X28" s="154"/>
      <c r="Y28" s="154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5">
      <c r="A29" s="93">
        <v>20</v>
      </c>
      <c r="B29" s="152" t="s">
        <v>78</v>
      </c>
      <c r="C29" s="151" t="s">
        <v>74</v>
      </c>
      <c r="D29" s="151"/>
      <c r="E29" s="1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4"/>
      <c r="X29" s="154"/>
      <c r="Y29" s="154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5">
      <c r="A30" s="93">
        <v>21</v>
      </c>
      <c r="B30" s="152" t="s">
        <v>79</v>
      </c>
      <c r="C30" s="151" t="s">
        <v>74</v>
      </c>
      <c r="D30" s="151"/>
      <c r="E30" s="1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4"/>
      <c r="X30" s="154"/>
      <c r="Y30" s="154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5">
      <c r="A31" s="93">
        <v>22</v>
      </c>
      <c r="B31" s="152" t="s">
        <v>80</v>
      </c>
      <c r="C31" s="151" t="s">
        <v>74</v>
      </c>
      <c r="D31" s="151"/>
      <c r="E31" s="1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4"/>
      <c r="X31" s="154"/>
      <c r="Y31" s="154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5">
      <c r="A32" s="93">
        <v>23</v>
      </c>
      <c r="B32" s="152" t="s">
        <v>81</v>
      </c>
      <c r="C32" s="151" t="s">
        <v>74</v>
      </c>
      <c r="D32" s="151"/>
      <c r="E32" s="1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4"/>
      <c r="X32" s="154"/>
      <c r="Y32" s="154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5">
      <c r="A33" s="93">
        <v>24</v>
      </c>
      <c r="B33" s="152" t="s">
        <v>82</v>
      </c>
      <c r="C33" s="151" t="s">
        <v>74</v>
      </c>
      <c r="D33" s="151"/>
      <c r="E33" s="1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4"/>
      <c r="X33" s="154"/>
      <c r="Y33" s="154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5">
      <c r="A34" s="93">
        <v>25</v>
      </c>
      <c r="B34" s="152" t="s">
        <v>83</v>
      </c>
      <c r="C34" s="151" t="s">
        <v>75</v>
      </c>
      <c r="D34" s="151"/>
      <c r="E34" s="1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4"/>
      <c r="X34" s="154"/>
      <c r="Y34" s="154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5">
      <c r="A35" s="93">
        <v>26</v>
      </c>
      <c r="B35" s="152" t="s">
        <v>84</v>
      </c>
      <c r="C35" s="151" t="s">
        <v>75</v>
      </c>
      <c r="D35" s="151"/>
      <c r="E35" s="1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4"/>
      <c r="X35" s="154"/>
      <c r="Y35" s="154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5">
      <c r="A36" s="93">
        <v>27</v>
      </c>
      <c r="B36" s="152" t="s">
        <v>85</v>
      </c>
      <c r="C36" s="151" t="s">
        <v>75</v>
      </c>
      <c r="D36" s="151"/>
      <c r="E36" s="1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4"/>
      <c r="X36" s="154"/>
      <c r="Y36" s="154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5">
      <c r="A37" s="93">
        <v>28</v>
      </c>
      <c r="B37" s="152" t="s">
        <v>86</v>
      </c>
      <c r="C37" s="151" t="s">
        <v>75</v>
      </c>
      <c r="D37" s="151"/>
      <c r="E37" s="1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54"/>
      <c r="X37" s="154"/>
      <c r="Y37" s="154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5">
      <c r="A38" s="93">
        <v>29</v>
      </c>
      <c r="B38" s="152" t="s">
        <v>87</v>
      </c>
      <c r="C38" s="151" t="s">
        <v>75</v>
      </c>
      <c r="D38" s="151"/>
      <c r="E38" s="1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54"/>
      <c r="X38" s="154"/>
      <c r="Y38" s="154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5">
      <c r="A39" s="93">
        <v>30</v>
      </c>
      <c r="B39" s="152" t="s">
        <v>54</v>
      </c>
      <c r="C39" s="151" t="s">
        <v>75</v>
      </c>
      <c r="D39" s="151"/>
      <c r="E39" s="1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4"/>
      <c r="X39" s="154"/>
      <c r="Y39" s="154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5">
      <c r="A40" s="93">
        <v>31</v>
      </c>
      <c r="B40" s="152" t="s">
        <v>88</v>
      </c>
      <c r="C40" s="151" t="s">
        <v>76</v>
      </c>
      <c r="D40" s="151"/>
      <c r="E40" s="1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4"/>
      <c r="X40" s="154"/>
      <c r="Y40" s="154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5">
      <c r="A41" s="93">
        <v>32</v>
      </c>
      <c r="B41" s="152" t="s">
        <v>89</v>
      </c>
      <c r="C41" s="151" t="s">
        <v>76</v>
      </c>
      <c r="D41" s="151"/>
      <c r="E41" s="1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4"/>
      <c r="X41" s="154"/>
      <c r="Y41" s="154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5">
      <c r="A42" s="93">
        <v>33</v>
      </c>
      <c r="B42" s="152" t="s">
        <v>90</v>
      </c>
      <c r="C42" s="151" t="s">
        <v>76</v>
      </c>
      <c r="D42" s="151"/>
      <c r="E42" s="1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4"/>
      <c r="X42" s="154"/>
      <c r="Y42" s="154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5">
      <c r="A43" s="93">
        <v>34</v>
      </c>
      <c r="B43" s="152" t="s">
        <v>91</v>
      </c>
      <c r="C43" s="151" t="s">
        <v>76</v>
      </c>
      <c r="D43" s="151"/>
      <c r="E43" s="1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4"/>
      <c r="X43" s="154"/>
      <c r="Y43" s="154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5">
      <c r="A44" s="93">
        <v>35</v>
      </c>
      <c r="B44" s="152" t="s">
        <v>92</v>
      </c>
      <c r="C44" s="151" t="s">
        <v>76</v>
      </c>
      <c r="D44" s="151"/>
      <c r="E44" s="1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4"/>
      <c r="X44" s="154"/>
      <c r="Y44" s="154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5">
      <c r="A45" s="93">
        <v>36</v>
      </c>
      <c r="B45" s="152" t="s">
        <v>93</v>
      </c>
      <c r="C45" s="151" t="s">
        <v>76</v>
      </c>
      <c r="D45" s="151"/>
      <c r="E45" s="1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4"/>
      <c r="X45" s="154"/>
      <c r="Y45" s="154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Übersicht!E4</f>
        <v>Werlte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Übersicht!E3</f>
        <v>21.09.25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131</v>
      </c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131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5">
        <v>208.6</v>
      </c>
      <c r="E10" s="156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7">
        <v>104</v>
      </c>
      <c r="V10" s="157">
        <v>104.6</v>
      </c>
      <c r="W10" s="157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5">
        <v>211.5</v>
      </c>
      <c r="E11" s="156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8">
        <v>105.8</v>
      </c>
      <c r="V11" s="158">
        <v>105.7</v>
      </c>
      <c r="W11" s="158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5">
        <v>206.8</v>
      </c>
      <c r="E12" s="156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8">
        <v>102.5</v>
      </c>
      <c r="V12" s="158">
        <v>104.3</v>
      </c>
      <c r="W12" s="158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5">
        <v>198.6</v>
      </c>
      <c r="E13" s="156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8">
        <v>97.9</v>
      </c>
      <c r="V13" s="158">
        <v>100.7</v>
      </c>
      <c r="W13" s="158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5"/>
      <c r="E14" s="156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8"/>
      <c r="V14" s="158"/>
      <c r="W14" s="158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5"/>
      <c r="E15" s="156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8"/>
      <c r="V15" s="158"/>
      <c r="W15" s="15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5">
        <v>202.1</v>
      </c>
      <c r="E16" s="156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8">
        <v>102.3</v>
      </c>
      <c r="V16" s="158">
        <v>99.8</v>
      </c>
      <c r="W16" s="158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5">
        <v>207.3</v>
      </c>
      <c r="E17" s="156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8">
        <v>104.1</v>
      </c>
      <c r="V17" s="158">
        <v>103.2</v>
      </c>
      <c r="W17" s="158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5">
        <v>203.6</v>
      </c>
      <c r="E18" s="156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8">
        <v>101.8</v>
      </c>
      <c r="V18" s="158">
        <v>101.8</v>
      </c>
      <c r="W18" s="158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5">
        <v>199.8</v>
      </c>
      <c r="E19" s="156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8">
        <v>99.2</v>
      </c>
      <c r="V19" s="158">
        <v>100.6</v>
      </c>
      <c r="W19" s="158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5"/>
      <c r="E20" s="156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8"/>
      <c r="V20" s="158"/>
      <c r="W20" s="158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5"/>
      <c r="E21" s="156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8"/>
      <c r="V21" s="158"/>
      <c r="W21" s="15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5">
        <v>207.7</v>
      </c>
      <c r="E22" s="156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8">
        <v>104</v>
      </c>
      <c r="V22" s="158">
        <v>103.7</v>
      </c>
      <c r="W22" s="158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5">
        <v>199.7</v>
      </c>
      <c r="E23" s="156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8">
        <v>99.9</v>
      </c>
      <c r="V23" s="158">
        <v>99.8</v>
      </c>
      <c r="W23" s="158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5"/>
      <c r="E24" s="156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8"/>
      <c r="V24" s="158"/>
      <c r="W24" s="158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5">
        <v>191.4</v>
      </c>
      <c r="E25" s="156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8">
        <v>96.2</v>
      </c>
      <c r="V25" s="158">
        <v>95.2</v>
      </c>
      <c r="W25" s="158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5"/>
      <c r="E26" s="156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8"/>
      <c r="V26" s="158"/>
      <c r="W26" s="158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5"/>
      <c r="E27" s="156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8"/>
      <c r="V27" s="158"/>
      <c r="W27" s="15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5"/>
      <c r="E28" s="156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8"/>
      <c r="V28" s="158"/>
      <c r="W28" s="158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5"/>
      <c r="E29" s="156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8"/>
      <c r="V29" s="158"/>
      <c r="W29" s="158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5"/>
      <c r="E30" s="156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8"/>
      <c r="V30" s="158"/>
      <c r="W30" s="158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5"/>
      <c r="E31" s="156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8"/>
      <c r="V31" s="158"/>
      <c r="W31" s="158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5"/>
      <c r="E32" s="156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8"/>
      <c r="V32" s="158"/>
      <c r="W32" s="158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5"/>
      <c r="E33" s="156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8"/>
      <c r="V33" s="158"/>
      <c r="W33" s="15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5"/>
      <c r="E34" s="156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58"/>
      <c r="V34" s="158"/>
      <c r="W34" s="158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5"/>
      <c r="E35" s="156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58"/>
      <c r="V35" s="158"/>
      <c r="W35" s="158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5"/>
      <c r="E36" s="156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8"/>
      <c r="V36" s="158"/>
      <c r="W36" s="158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5"/>
      <c r="E37" s="156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8"/>
      <c r="V37" s="158"/>
      <c r="W37" s="158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5"/>
      <c r="E38" s="156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8"/>
      <c r="V38" s="158"/>
      <c r="W38" s="158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5"/>
      <c r="E39" s="156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8"/>
      <c r="V39" s="158"/>
      <c r="W39" s="15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5"/>
      <c r="E40" s="156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158"/>
      <c r="V40" s="158"/>
      <c r="W40" s="158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5"/>
      <c r="E41" s="156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58"/>
      <c r="V41" s="158"/>
      <c r="W41" s="158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5"/>
      <c r="E42" s="156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8"/>
      <c r="V42" s="158"/>
      <c r="W42" s="158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5"/>
      <c r="E43" s="156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8"/>
      <c r="V43" s="158"/>
      <c r="W43" s="158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5"/>
      <c r="E44" s="156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8"/>
      <c r="V44" s="158"/>
      <c r="W44" s="158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5"/>
      <c r="E45" s="156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8"/>
      <c r="V45" s="158"/>
      <c r="W45" s="158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Übersicht!F4</f>
        <v>Sögel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80" t="str">
        <f>Übersicht!F3</f>
        <v>05.10.25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7" t="s">
        <v>132</v>
      </c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133</v>
      </c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2" t="s">
        <v>132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91">
        <v>206.7</v>
      </c>
      <c r="E10" s="192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3">
        <v>103.1</v>
      </c>
      <c r="V10" s="193">
        <v>103.6</v>
      </c>
      <c r="W10" s="193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91">
        <v>206.4</v>
      </c>
      <c r="E11" s="192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4">
        <v>102.7</v>
      </c>
      <c r="V11" s="194">
        <v>103.7</v>
      </c>
      <c r="W11" s="194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91">
        <v>204.4</v>
      </c>
      <c r="E12" s="192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4">
        <v>102.3</v>
      </c>
      <c r="V12" s="194">
        <v>102.1</v>
      </c>
      <c r="W12" s="194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91">
        <v>199.6</v>
      </c>
      <c r="E13" s="192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4">
        <v>98.3</v>
      </c>
      <c r="V13" s="194">
        <v>101.3</v>
      </c>
      <c r="W13" s="194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91"/>
      <c r="E14" s="192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4"/>
      <c r="V14" s="194"/>
      <c r="W14" s="194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91"/>
      <c r="E15" s="192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4"/>
      <c r="V15" s="194"/>
      <c r="W15" s="19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91">
        <v>204.4</v>
      </c>
      <c r="E16" s="192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4">
        <v>102.7</v>
      </c>
      <c r="V16" s="194">
        <v>101.7</v>
      </c>
      <c r="W16" s="194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91">
        <v>206.4</v>
      </c>
      <c r="E17" s="192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4">
        <v>103.5</v>
      </c>
      <c r="V17" s="194">
        <v>102.9</v>
      </c>
      <c r="W17" s="194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91">
        <v>204.5</v>
      </c>
      <c r="E18" s="192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4">
        <v>103.9</v>
      </c>
      <c r="V18" s="194">
        <v>100.6</v>
      </c>
      <c r="W18" s="194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91">
        <v>191.6</v>
      </c>
      <c r="E19" s="192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4">
        <v>99.42</v>
      </c>
      <c r="V19" s="194">
        <v>93.2</v>
      </c>
      <c r="W19" s="194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91"/>
      <c r="E20" s="192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4"/>
      <c r="V20" s="194"/>
      <c r="W20" s="19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91"/>
      <c r="E21" s="192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4"/>
      <c r="V21" s="194"/>
      <c r="W21" s="194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91">
        <v>207.6</v>
      </c>
      <c r="E22" s="192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4">
        <v>104.3</v>
      </c>
      <c r="V22" s="194">
        <v>103.3</v>
      </c>
      <c r="W22" s="194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91">
        <v>186.8</v>
      </c>
      <c r="E23" s="192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4">
        <v>90.2</v>
      </c>
      <c r="V23" s="194">
        <v>96.6</v>
      </c>
      <c r="W23" s="194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91"/>
      <c r="E24" s="192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4"/>
      <c r="V24" s="194"/>
      <c r="W24" s="194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91"/>
      <c r="E25" s="192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4"/>
      <c r="V25" s="194"/>
      <c r="W25" s="194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91"/>
      <c r="E26" s="192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4"/>
      <c r="V26" s="194"/>
      <c r="W26" s="194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91"/>
      <c r="E27" s="192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4"/>
      <c r="V27" s="194"/>
      <c r="W27" s="194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91"/>
      <c r="E28" s="192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4"/>
      <c r="V28" s="194"/>
      <c r="W28" s="194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91"/>
      <c r="E29" s="192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4"/>
      <c r="V29" s="194"/>
      <c r="W29" s="194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91"/>
      <c r="E30" s="192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4"/>
      <c r="V30" s="194"/>
      <c r="W30" s="194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91"/>
      <c r="E31" s="192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4"/>
      <c r="V31" s="194"/>
      <c r="W31" s="194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91"/>
      <c r="E32" s="192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4"/>
      <c r="V32" s="194"/>
      <c r="W32" s="19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91"/>
      <c r="E33" s="192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4"/>
      <c r="V33" s="194"/>
      <c r="W33" s="19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91"/>
      <c r="E34" s="192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4"/>
      <c r="V34" s="194"/>
      <c r="W34" s="194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91"/>
      <c r="E35" s="192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4"/>
      <c r="V35" s="194"/>
      <c r="W35" s="194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91"/>
      <c r="E36" s="192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4"/>
      <c r="V36" s="194"/>
      <c r="W36" s="194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91"/>
      <c r="E37" s="19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4"/>
      <c r="V37" s="194"/>
      <c r="W37" s="194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91"/>
      <c r="E38" s="192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4"/>
      <c r="V38" s="194"/>
      <c r="W38" s="194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91"/>
      <c r="E39" s="192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4"/>
      <c r="V39" s="194"/>
      <c r="W39" s="194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1"/>
      <c r="E40" s="19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94"/>
      <c r="V40" s="194"/>
      <c r="W40" s="194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1"/>
      <c r="E41" s="19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4" t="s">
        <v>134</v>
      </c>
      <c r="V41" s="194"/>
      <c r="W41" s="194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1"/>
      <c r="E42" s="19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4"/>
      <c r="V42" s="194"/>
      <c r="W42" s="19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1"/>
      <c r="E43" s="19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4"/>
      <c r="V43" s="194"/>
      <c r="W43" s="19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1"/>
      <c r="E44" s="192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4"/>
      <c r="V44" s="194"/>
      <c r="W44" s="19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1"/>
      <c r="E45" s="192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4"/>
      <c r="V45" s="194"/>
      <c r="W45" s="19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Übersicht!G4</f>
        <v xml:space="preserve">Werlte 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Übersicht!G3</f>
        <v>19.10.25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Übersicht!H4</f>
        <v>Sögel</v>
      </c>
      <c r="X1" s="179"/>
    </row>
    <row r="2" spans="1:29" x14ac:dyDescent="0.35">
      <c r="A2" s="106">
        <v>1</v>
      </c>
      <c r="B2" s="64" t="str">
        <f>'Wettkampf 1'!B2</f>
        <v>Eisten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Übersicht!H3</f>
        <v>02.11.25</v>
      </c>
      <c r="X2" s="179"/>
    </row>
    <row r="3" spans="1:29" x14ac:dyDescent="0.35">
      <c r="A3" s="106">
        <v>2</v>
      </c>
      <c r="B3" s="64" t="str">
        <f>'Wettkampf 1'!B3</f>
        <v>Werlte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9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9" t="str">
        <f>Übersicht!I4</f>
        <v>Eisten</v>
      </c>
      <c r="X1" s="179"/>
    </row>
    <row r="2" spans="1:27" x14ac:dyDescent="0.35">
      <c r="A2" s="106">
        <v>1</v>
      </c>
      <c r="B2" s="64" t="str">
        <f>'Wettkampf 1'!B2</f>
        <v>Eisten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Übersicht!I3</f>
        <v>30.11.25</v>
      </c>
      <c r="X2" s="179"/>
    </row>
    <row r="3" spans="1:27" x14ac:dyDescent="0.35">
      <c r="A3" s="106">
        <v>2</v>
      </c>
      <c r="B3" s="64" t="str">
        <f>'Wettkampf 1'!B3</f>
        <v>Werlte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Übersicht!L4</f>
        <v>Eisten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Übersicht!L3</f>
        <v>18.01.26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14.36328125" style="69" hidden="1" customWidth="1"/>
    <col min="8" max="8" width="2.36328125" style="69" hidden="1" customWidth="1"/>
    <col min="9" max="9" width="14.36328125" style="69" hidden="1" customWidth="1"/>
    <col min="10" max="10" width="2.36328125" style="69" hidden="1" customWidth="1"/>
    <col min="11" max="11" width="14.363281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14.36328125" style="69" hidden="1" customWidth="1"/>
    <col min="16" max="16" width="2.36328125" style="69" hidden="1" customWidth="1"/>
    <col min="17" max="17" width="14.3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9" t="str">
        <f>Übersicht!M4</f>
        <v>Werlte</v>
      </c>
      <c r="X1" s="179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0" t="str">
        <f>Übersicht!M3</f>
        <v>01.02.26</v>
      </c>
      <c r="X2" s="179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7"/>
      <c r="X5" s="178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2" t="s">
        <v>64</v>
      </c>
      <c r="X7" s="18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2" t="s">
        <v>32</v>
      </c>
      <c r="V9" s="173"/>
      <c r="W9" s="173"/>
      <c r="X9" s="174"/>
    </row>
    <row r="10" spans="1:27" ht="12.9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2025-10-05T17:15:44Z</cp:lastPrinted>
  <dcterms:created xsi:type="dcterms:W3CDTF">2010-11-23T11:44:38Z</dcterms:created>
  <dcterms:modified xsi:type="dcterms:W3CDTF">2025-10-05T17:15:56Z</dcterms:modified>
</cp:coreProperties>
</file>