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2. WK\"/>
    </mc:Choice>
  </mc:AlternateContent>
  <xr:revisionPtr revIDLastSave="0" documentId="13_ncr:1_{362A9C2A-6297-441B-BAA4-17EB23BE783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8" i="18"/>
  <c r="C17" i="18"/>
  <c r="C18" i="18"/>
  <c r="C9" i="18"/>
  <c r="C16" i="18"/>
  <c r="C14" i="18"/>
  <c r="C15" i="18"/>
  <c r="C13" i="18"/>
  <c r="C12" i="18"/>
  <c r="C11" i="18"/>
  <c r="C5" i="18"/>
  <c r="C19" i="18"/>
  <c r="C4" i="18"/>
  <c r="C10" i="18"/>
  <c r="C20" i="18"/>
  <c r="C21" i="18"/>
  <c r="C22" i="18"/>
  <c r="C6" i="18"/>
  <c r="C3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7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3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V32" i="2" l="1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22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0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5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14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3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G84" i="1" s="1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F84" i="1" s="1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AM35" i="25"/>
  <c r="J48" i="28"/>
  <c r="Z48" i="28"/>
  <c r="H54" i="30"/>
  <c r="I75" i="17"/>
  <c r="L84" i="1" s="1"/>
  <c r="H68" i="17"/>
  <c r="K75" i="17"/>
  <c r="N84" i="1" s="1"/>
  <c r="K34" i="24"/>
  <c r="AK33" i="25"/>
  <c r="AM33" i="25" s="1"/>
  <c r="AK35" i="25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6" i="18"/>
  <c r="C35" i="23"/>
  <c r="C35" i="25"/>
  <c r="C35" i="26"/>
  <c r="N32" i="31"/>
  <c r="J35" i="23"/>
  <c r="M41" i="27"/>
  <c r="C35" i="29"/>
  <c r="V35" i="29" s="1"/>
  <c r="C35" i="30"/>
  <c r="M31" i="32"/>
  <c r="B21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0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19" i="18"/>
  <c r="C29" i="23"/>
  <c r="P29" i="23" s="1"/>
  <c r="C27" i="30"/>
  <c r="C28" i="30"/>
  <c r="B4" i="18"/>
  <c r="B12" i="18"/>
  <c r="C30" i="28"/>
  <c r="M30" i="28" s="1"/>
  <c r="C26" i="29"/>
  <c r="C27" i="29"/>
  <c r="T27" i="29" s="1"/>
  <c r="C30" i="30"/>
  <c r="L35" i="30"/>
  <c r="B5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11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3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16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2" i="18"/>
  <c r="B18" i="18"/>
  <c r="B8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7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4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16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AM26" i="23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AM27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7" i="18"/>
  <c r="AB16" i="32"/>
  <c r="C69" i="6"/>
  <c r="T69" i="6" s="1"/>
  <c r="E7" i="18"/>
  <c r="N52" i="18"/>
  <c r="AD69" i="2"/>
  <c r="N35" i="18"/>
  <c r="G58" i="18"/>
  <c r="H79" i="1" s="1"/>
  <c r="G52" i="18"/>
  <c r="H73" i="1" s="1"/>
  <c r="G45" i="18"/>
  <c r="G37" i="18"/>
  <c r="G29" i="18"/>
  <c r="G6" i="18"/>
  <c r="O68" i="2"/>
  <c r="U69" i="2"/>
  <c r="C68" i="1"/>
  <c r="C64" i="1"/>
  <c r="C60" i="1"/>
  <c r="AA30" i="29"/>
  <c r="AA25" i="32"/>
  <c r="G7" i="18"/>
  <c r="F52" i="18"/>
  <c r="H41" i="18"/>
  <c r="H33" i="18"/>
  <c r="H25" i="18"/>
  <c r="H10" i="18"/>
  <c r="H14" i="18"/>
  <c r="O48" i="18"/>
  <c r="N27" i="18"/>
  <c r="G11" i="18"/>
  <c r="G55" i="18"/>
  <c r="H76" i="1" s="1"/>
  <c r="G49" i="18"/>
  <c r="G41" i="18"/>
  <c r="G33" i="18"/>
  <c r="G25" i="18"/>
  <c r="G10" i="18"/>
  <c r="G14" i="18"/>
  <c r="N21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6" i="18"/>
  <c r="H11" i="18"/>
  <c r="G8" i="18"/>
  <c r="N43" i="18"/>
  <c r="N13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8" i="18"/>
  <c r="L5" i="18"/>
  <c r="L3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1" i="18"/>
  <c r="AA70" i="2"/>
  <c r="G70" i="2"/>
  <c r="R70" i="2"/>
  <c r="M70" i="2"/>
  <c r="L69" i="2"/>
  <c r="P66" i="2"/>
  <c r="Z70" i="2"/>
  <c r="U70" i="2"/>
  <c r="AB66" i="2"/>
  <c r="W66" i="2"/>
  <c r="C62" i="1"/>
  <c r="B7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3" i="18"/>
  <c r="AB16" i="26"/>
  <c r="AB43" i="26"/>
  <c r="G2" i="18"/>
  <c r="G56" i="18"/>
  <c r="H77" i="1" s="1"/>
  <c r="G51" i="18"/>
  <c r="H72" i="1" s="1"/>
  <c r="H47" i="18"/>
  <c r="H43" i="18"/>
  <c r="H39" i="18"/>
  <c r="H35" i="18"/>
  <c r="H31" i="18"/>
  <c r="H27" i="18"/>
  <c r="H23" i="18"/>
  <c r="H21" i="18"/>
  <c r="H19" i="18"/>
  <c r="H13" i="18"/>
  <c r="O50" i="18"/>
  <c r="O40" i="18"/>
  <c r="O32" i="18"/>
  <c r="O24" i="18"/>
  <c r="O4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21" i="18"/>
  <c r="G19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7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7" i="18"/>
  <c r="P9" i="18"/>
  <c r="P2" i="18"/>
  <c r="P8" i="18"/>
  <c r="P14" i="18"/>
  <c r="P13" i="18"/>
  <c r="P11" i="18"/>
  <c r="P19" i="18"/>
  <c r="P10" i="18"/>
  <c r="P21" i="18"/>
  <c r="P6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5" i="18"/>
  <c r="P5" i="18"/>
  <c r="P20" i="18"/>
  <c r="P3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2" i="18"/>
  <c r="P22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7" i="18"/>
  <c r="F14" i="18"/>
  <c r="F15" i="18"/>
  <c r="F13" i="18"/>
  <c r="F12" i="18"/>
  <c r="F11" i="18"/>
  <c r="F5" i="18"/>
  <c r="F19" i="18"/>
  <c r="F4" i="18"/>
  <c r="F10" i="18"/>
  <c r="F20" i="18"/>
  <c r="F21" i="18"/>
  <c r="F22" i="18"/>
  <c r="F6" i="18"/>
  <c r="F3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6" i="18"/>
  <c r="F47" i="18"/>
  <c r="F46" i="18"/>
  <c r="F7" i="18"/>
  <c r="F58" i="18"/>
  <c r="G79" i="1" s="1"/>
  <c r="F60" i="18"/>
  <c r="G81" i="1" s="1"/>
  <c r="F8" i="18"/>
  <c r="F45" i="18"/>
  <c r="F55" i="18"/>
  <c r="F53" i="18"/>
  <c r="F51" i="18"/>
  <c r="G72" i="1" s="1"/>
  <c r="F49" i="18"/>
  <c r="G70" i="1" s="1"/>
  <c r="P40" i="18"/>
  <c r="P16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8" i="18"/>
  <c r="Q18" i="18"/>
  <c r="Q17" i="18"/>
  <c r="Q16" i="18"/>
  <c r="Q15" i="18"/>
  <c r="Q12" i="18"/>
  <c r="Q5" i="18"/>
  <c r="Q4" i="18"/>
  <c r="Q20" i="18"/>
  <c r="Q22" i="18"/>
  <c r="Q3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3" i="18"/>
  <c r="Q19" i="18"/>
  <c r="Q21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2" i="18"/>
  <c r="Q14" i="18"/>
  <c r="Q10" i="18"/>
  <c r="Q25" i="18"/>
  <c r="Q33" i="18"/>
  <c r="Q41" i="18"/>
  <c r="Q45" i="18"/>
  <c r="AA51" i="32"/>
  <c r="AB34" i="32"/>
  <c r="AA16" i="32"/>
  <c r="Q47" i="18"/>
  <c r="AB29" i="32"/>
  <c r="AB24" i="32"/>
  <c r="AB21" i="32"/>
  <c r="Q11" i="18"/>
  <c r="Q6" i="18"/>
  <c r="Q29" i="18"/>
  <c r="Q37" i="18"/>
  <c r="Q53" i="18"/>
  <c r="AB17" i="32"/>
  <c r="AB32" i="32"/>
  <c r="F2" i="18"/>
  <c r="F59" i="18"/>
  <c r="G80" i="1" s="1"/>
  <c r="F48" i="18"/>
  <c r="P48" i="18"/>
  <c r="P32" i="18"/>
  <c r="AB16" i="23"/>
  <c r="AB21" i="24"/>
  <c r="AA52" i="24"/>
  <c r="AB38" i="25"/>
  <c r="G9" i="18"/>
  <c r="G18" i="18"/>
  <c r="H8" i="18"/>
  <c r="H17" i="18"/>
  <c r="H18" i="18"/>
  <c r="H9" i="18"/>
  <c r="H16" i="18"/>
  <c r="AA18" i="26"/>
  <c r="AA27" i="26"/>
  <c r="AB27" i="26"/>
  <c r="AB46" i="27"/>
  <c r="L17" i="18"/>
  <c r="L9" i="18"/>
  <c r="L2" i="18"/>
  <c r="L18" i="18"/>
  <c r="L14" i="18"/>
  <c r="L13" i="18"/>
  <c r="L11" i="18"/>
  <c r="L19" i="18"/>
  <c r="L10" i="18"/>
  <c r="L21" i="18"/>
  <c r="L6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6" i="18"/>
  <c r="L12" i="18"/>
  <c r="L4" i="18"/>
  <c r="L22" i="18"/>
  <c r="L24" i="18"/>
  <c r="L28" i="18"/>
  <c r="L32" i="18"/>
  <c r="L36" i="18"/>
  <c r="L40" i="18"/>
  <c r="L50" i="18"/>
  <c r="L51" i="18"/>
  <c r="L72" i="1" s="1"/>
  <c r="AA49" i="28"/>
  <c r="M8" i="18"/>
  <c r="M18" i="18"/>
  <c r="M9" i="18"/>
  <c r="M16" i="18"/>
  <c r="M15" i="18"/>
  <c r="M12" i="18"/>
  <c r="M5" i="18"/>
  <c r="M4" i="18"/>
  <c r="M20" i="18"/>
  <c r="M22" i="18"/>
  <c r="M3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7" i="18"/>
  <c r="M14" i="18"/>
  <c r="M11" i="18"/>
  <c r="M10" i="18"/>
  <c r="M6" i="18"/>
  <c r="M25" i="18"/>
  <c r="M29" i="18"/>
  <c r="M33" i="18"/>
  <c r="M37" i="18"/>
  <c r="M41" i="18"/>
  <c r="M47" i="18"/>
  <c r="M67" i="1" s="1"/>
  <c r="M55" i="18"/>
  <c r="M57" i="18"/>
  <c r="M78" i="1" s="1"/>
  <c r="M2" i="18"/>
  <c r="M49" i="18"/>
  <c r="AA18" i="28"/>
  <c r="AA22" i="28"/>
  <c r="AB27" i="28"/>
  <c r="N8" i="18"/>
  <c r="N18" i="18"/>
  <c r="N9" i="18"/>
  <c r="N16" i="18"/>
  <c r="N15" i="18"/>
  <c r="N12" i="18"/>
  <c r="N5" i="18"/>
  <c r="N4" i="18"/>
  <c r="N20" i="18"/>
  <c r="N22" i="18"/>
  <c r="N3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7" i="18"/>
  <c r="N14" i="18"/>
  <c r="N11" i="18"/>
  <c r="N10" i="18"/>
  <c r="N6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2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3" i="18"/>
  <c r="H22" i="18"/>
  <c r="H20" i="18"/>
  <c r="H4" i="18"/>
  <c r="H5" i="18"/>
  <c r="H12" i="18"/>
  <c r="H15" i="18"/>
  <c r="G16" i="18"/>
  <c r="N2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0" i="18"/>
  <c r="N19" i="18"/>
  <c r="L15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7" i="18"/>
  <c r="E14" i="18"/>
  <c r="E15" i="18"/>
  <c r="E13" i="18"/>
  <c r="E12" i="18"/>
  <c r="E11" i="18"/>
  <c r="E5" i="18"/>
  <c r="E19" i="18"/>
  <c r="E4" i="18"/>
  <c r="E10" i="18"/>
  <c r="E20" i="18"/>
  <c r="E21" i="18"/>
  <c r="E22" i="18"/>
  <c r="E6" i="18"/>
  <c r="E3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8" i="18"/>
  <c r="E16" i="18"/>
  <c r="AA20" i="24"/>
  <c r="C66" i="24"/>
  <c r="J66" i="24" s="1"/>
  <c r="C70" i="24"/>
  <c r="V70" i="24" s="1"/>
  <c r="AB23" i="25"/>
  <c r="AB17" i="26"/>
  <c r="AA43" i="26"/>
  <c r="H7" i="18"/>
  <c r="L7" i="18"/>
  <c r="AB19" i="28"/>
  <c r="M7" i="18"/>
  <c r="AB16" i="29"/>
  <c r="AA19" i="29"/>
  <c r="AA34" i="29"/>
  <c r="AB25" i="30"/>
  <c r="O17" i="18"/>
  <c r="O9" i="18"/>
  <c r="O8" i="18"/>
  <c r="O14" i="18"/>
  <c r="O13" i="18"/>
  <c r="O11" i="18"/>
  <c r="O19" i="18"/>
  <c r="O10" i="18"/>
  <c r="O21" i="18"/>
  <c r="O6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5" i="18"/>
  <c r="O5" i="18"/>
  <c r="O20" i="18"/>
  <c r="O3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7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3" i="18"/>
  <c r="G22" i="18"/>
  <c r="G20" i="18"/>
  <c r="G4" i="18"/>
  <c r="G5" i="18"/>
  <c r="G12" i="18"/>
  <c r="G15" i="18"/>
  <c r="G17" i="18"/>
  <c r="O2" i="18"/>
  <c r="O56" i="18"/>
  <c r="L53" i="18"/>
  <c r="M51" i="18"/>
  <c r="N49" i="18"/>
  <c r="L44" i="18"/>
  <c r="M39" i="18"/>
  <c r="O36" i="18"/>
  <c r="M31" i="18"/>
  <c r="O28" i="18"/>
  <c r="M23" i="18"/>
  <c r="O22" i="18"/>
  <c r="M19" i="18"/>
  <c r="O12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7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76" i="27" s="1"/>
  <c r="D3" i="27" s="1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AA76" i="27" s="1"/>
  <c r="D12" i="27" s="1"/>
  <c r="I12" i="17" s="1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3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Q76" i="24" s="1"/>
  <c r="D7" i="24" s="1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M76" i="27" s="1"/>
  <c r="D5" i="27" s="1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4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G76" i="25" s="1"/>
  <c r="D2" i="25" s="1"/>
  <c r="G3" i="19" s="1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1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1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7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4" i="18"/>
  <c r="T23" i="18"/>
  <c r="T38" i="18"/>
  <c r="T47" i="18"/>
  <c r="T25" i="18"/>
  <c r="T12" i="18"/>
  <c r="T16" i="18"/>
  <c r="T18" i="18"/>
  <c r="T3" i="18"/>
  <c r="T20" i="18"/>
  <c r="T34" i="18"/>
  <c r="T24" i="18"/>
  <c r="T22" i="18"/>
  <c r="T35" i="18"/>
  <c r="T9" i="18"/>
  <c r="I75" i="1"/>
  <c r="O74" i="1"/>
  <c r="T33" i="18"/>
  <c r="T10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19" i="18"/>
  <c r="P76" i="1"/>
  <c r="T56" i="18"/>
  <c r="P64" i="1"/>
  <c r="T44" i="18"/>
  <c r="T30" i="18"/>
  <c r="T5" i="18"/>
  <c r="T27" i="18"/>
  <c r="T13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6" i="18"/>
  <c r="T17" i="18"/>
  <c r="M70" i="1"/>
  <c r="T50" i="18"/>
  <c r="M62" i="1"/>
  <c r="T42" i="18"/>
  <c r="T26" i="18"/>
  <c r="T15" i="18"/>
  <c r="T8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W51" i="6" l="1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0" i="18"/>
  <c r="D6" i="18"/>
  <c r="D25" i="18"/>
  <c r="D29" i="18"/>
  <c r="D33" i="18"/>
  <c r="D37" i="18"/>
  <c r="D41" i="18"/>
  <c r="D45" i="18"/>
  <c r="D49" i="18"/>
  <c r="D53" i="18"/>
  <c r="D8" i="18"/>
  <c r="D16" i="18"/>
  <c r="D12" i="18"/>
  <c r="D5" i="18"/>
  <c r="D20" i="18"/>
  <c r="D3" i="18"/>
  <c r="D26" i="18"/>
  <c r="D30" i="18"/>
  <c r="D34" i="18"/>
  <c r="D38" i="18"/>
  <c r="D42" i="18"/>
  <c r="D46" i="18"/>
  <c r="D50" i="18"/>
  <c r="D54" i="18"/>
  <c r="D17" i="18"/>
  <c r="D14" i="18"/>
  <c r="D11" i="18"/>
  <c r="D19" i="18"/>
  <c r="D21" i="18"/>
  <c r="D23" i="18"/>
  <c r="D27" i="18"/>
  <c r="D31" i="18"/>
  <c r="D35" i="18"/>
  <c r="D39" i="18"/>
  <c r="D43" i="18"/>
  <c r="D47" i="18"/>
  <c r="D51" i="18"/>
  <c r="D55" i="18"/>
  <c r="D18" i="18"/>
  <c r="D15" i="18"/>
  <c r="D2" i="18"/>
  <c r="D4" i="18"/>
  <c r="D22" i="18"/>
  <c r="D24" i="18"/>
  <c r="D28" i="18"/>
  <c r="D32" i="18"/>
  <c r="D36" i="18"/>
  <c r="D40" i="18"/>
  <c r="D44" i="18"/>
  <c r="D48" i="18"/>
  <c r="D52" i="18"/>
  <c r="D56" i="18"/>
  <c r="D9" i="18"/>
  <c r="D13" i="18"/>
  <c r="D57" i="18"/>
  <c r="D60" i="18"/>
  <c r="D58" i="18"/>
  <c r="D61" i="18"/>
  <c r="D59" i="18"/>
  <c r="D7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4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5" i="19" s="1"/>
  <c r="P76" i="24"/>
  <c r="E6" i="24" s="1"/>
  <c r="W76" i="24"/>
  <c r="D10" i="24" s="1"/>
  <c r="E10" i="17" s="1"/>
  <c r="V76" i="25"/>
  <c r="E9" i="25" s="1"/>
  <c r="S75" i="1"/>
  <c r="I76" i="25"/>
  <c r="D3" i="25" s="1"/>
  <c r="G4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2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5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5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5" i="19"/>
  <c r="N8" i="17"/>
  <c r="L2" i="19"/>
  <c r="G9" i="17"/>
  <c r="D13" i="17"/>
  <c r="E13" i="19"/>
  <c r="F17" i="1" s="1"/>
  <c r="G12" i="19"/>
  <c r="E5" i="19"/>
  <c r="E4" i="19"/>
  <c r="D2" i="17"/>
  <c r="E7" i="17"/>
  <c r="F7" i="17"/>
  <c r="G8" i="19"/>
  <c r="K4" i="19"/>
  <c r="M2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E2" i="19"/>
  <c r="F10" i="19"/>
  <c r="F10" i="17"/>
  <c r="H5" i="19"/>
  <c r="K8" i="19"/>
  <c r="I7" i="17"/>
  <c r="L12" i="19"/>
  <c r="K2" i="17"/>
  <c r="N8" i="19"/>
  <c r="L7" i="17"/>
  <c r="L13" i="17"/>
  <c r="N13" i="19"/>
  <c r="O6" i="19"/>
  <c r="M5" i="17"/>
  <c r="P2" i="19"/>
  <c r="N3" i="17"/>
  <c r="P5" i="19"/>
  <c r="P7" i="19"/>
  <c r="N6" i="17"/>
  <c r="G6" i="19"/>
  <c r="H4" i="19"/>
  <c r="H12" i="19"/>
  <c r="G11" i="17"/>
  <c r="L4" i="19"/>
  <c r="J2" i="17"/>
  <c r="M12" i="19"/>
  <c r="K11" i="17"/>
  <c r="E11" i="19"/>
  <c r="D10" i="17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5" i="19"/>
  <c r="O4" i="19"/>
  <c r="P10" i="19"/>
  <c r="P6" i="19"/>
  <c r="N5" i="17"/>
  <c r="J6" i="17"/>
  <c r="E6" i="17"/>
  <c r="F7" i="19"/>
  <c r="F4" i="17"/>
  <c r="G5" i="17"/>
  <c r="K12" i="19"/>
  <c r="I11" i="17"/>
  <c r="M7" i="19"/>
  <c r="K6" i="17"/>
  <c r="N4" i="19"/>
  <c r="P4" i="19"/>
  <c r="F6" i="19"/>
  <c r="F13" i="17"/>
  <c r="G13" i="19"/>
  <c r="H17" i="1" s="1"/>
  <c r="H8" i="19"/>
  <c r="G7" i="17"/>
  <c r="K5" i="19"/>
  <c r="M6" i="19"/>
  <c r="K5" i="17"/>
  <c r="E10" i="19"/>
  <c r="D9" i="17"/>
  <c r="D11" i="17"/>
  <c r="F2" i="19"/>
  <c r="E2" i="17"/>
  <c r="F6" i="17"/>
  <c r="G7" i="19"/>
  <c r="G10" i="19"/>
  <c r="H2" i="19"/>
  <c r="G3" i="17"/>
  <c r="I8" i="17"/>
  <c r="K2" i="19"/>
  <c r="I3" i="17"/>
  <c r="K7" i="19"/>
  <c r="J7" i="17"/>
  <c r="L6" i="19"/>
  <c r="J9" i="17"/>
  <c r="M5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3" i="20" l="1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4" i="19"/>
  <c r="E77" i="1"/>
  <c r="K77" i="1" s="1"/>
  <c r="U77" i="1" s="1"/>
  <c r="K7" i="18"/>
  <c r="W7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5" i="18"/>
  <c r="K15" i="18"/>
  <c r="E68" i="1"/>
  <c r="K68" i="1" s="1"/>
  <c r="U68" i="1" s="1"/>
  <c r="W47" i="18"/>
  <c r="K47" i="18"/>
  <c r="W31" i="18"/>
  <c r="K31" i="18"/>
  <c r="W19" i="18"/>
  <c r="K19" i="18"/>
  <c r="E75" i="1"/>
  <c r="K75" i="1" s="1"/>
  <c r="U75" i="1" s="1"/>
  <c r="K54" i="18"/>
  <c r="W54" i="18"/>
  <c r="E59" i="1"/>
  <c r="K59" i="1" s="1"/>
  <c r="U59" i="1" s="1"/>
  <c r="W38" i="18"/>
  <c r="K38" i="18"/>
  <c r="W3" i="18"/>
  <c r="K3" i="18"/>
  <c r="W16" i="18"/>
  <c r="K16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22" i="18"/>
  <c r="W22" i="18"/>
  <c r="K18" i="18"/>
  <c r="W18" i="18"/>
  <c r="E64" i="1"/>
  <c r="K64" i="1" s="1"/>
  <c r="U64" i="1" s="1"/>
  <c r="K43" i="18"/>
  <c r="W43" i="18"/>
  <c r="W27" i="18"/>
  <c r="K27" i="18"/>
  <c r="K11" i="18"/>
  <c r="W11" i="18"/>
  <c r="E71" i="1"/>
  <c r="K71" i="1" s="1"/>
  <c r="U71" i="1" s="1"/>
  <c r="W50" i="18"/>
  <c r="K50" i="18"/>
  <c r="W34" i="18"/>
  <c r="K34" i="18"/>
  <c r="W20" i="18"/>
  <c r="K20" i="18"/>
  <c r="W8" i="18"/>
  <c r="K8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3" i="18"/>
  <c r="W13" i="18"/>
  <c r="E69" i="1"/>
  <c r="K69" i="1" s="1"/>
  <c r="U69" i="1" s="1"/>
  <c r="W48" i="18"/>
  <c r="K48" i="18"/>
  <c r="W32" i="18"/>
  <c r="K32" i="18"/>
  <c r="K4" i="18"/>
  <c r="W4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14" i="18"/>
  <c r="K14" i="18"/>
  <c r="E67" i="1"/>
  <c r="K67" i="1" s="1"/>
  <c r="K46" i="18"/>
  <c r="W46" i="18"/>
  <c r="W30" i="18"/>
  <c r="K30" i="18"/>
  <c r="K5" i="18"/>
  <c r="W5" i="18"/>
  <c r="E74" i="1"/>
  <c r="K74" i="1" s="1"/>
  <c r="U74" i="1" s="1"/>
  <c r="K53" i="18"/>
  <c r="W53" i="18"/>
  <c r="W37" i="18"/>
  <c r="K37" i="18"/>
  <c r="K6" i="18"/>
  <c r="W6" i="18"/>
  <c r="E79" i="1"/>
  <c r="K79" i="1" s="1"/>
  <c r="U79" i="1" s="1"/>
  <c r="V80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21" i="18"/>
  <c r="K21" i="18"/>
  <c r="W17" i="18"/>
  <c r="K17" i="18"/>
  <c r="E63" i="1"/>
  <c r="K63" i="1" s="1"/>
  <c r="U63" i="1" s="1"/>
  <c r="W42" i="18"/>
  <c r="K42" i="18"/>
  <c r="K26" i="18"/>
  <c r="W26" i="18"/>
  <c r="K12" i="18"/>
  <c r="W12" i="18"/>
  <c r="E70" i="1"/>
  <c r="K70" i="1" s="1"/>
  <c r="U70" i="1" s="1"/>
  <c r="W49" i="18"/>
  <c r="K49" i="18"/>
  <c r="K33" i="18"/>
  <c r="W33" i="18"/>
  <c r="K10" i="18"/>
  <c r="W10" i="18"/>
  <c r="M9" i="17"/>
  <c r="F11" i="19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3" i="19"/>
  <c r="N2" i="19"/>
  <c r="U67" i="1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G15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14" i="18" s="1"/>
  <c r="O26" i="17"/>
  <c r="O30" i="17"/>
  <c r="S10" i="18" s="1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J2" i="18" s="1"/>
  <c r="O37" i="17"/>
  <c r="S24" i="18" s="1"/>
  <c r="O33" i="17"/>
  <c r="S22" i="18" s="1"/>
  <c r="O25" i="17"/>
  <c r="S12" i="18" s="1"/>
  <c r="O17" i="17"/>
  <c r="H15" i="17"/>
  <c r="H43" i="17"/>
  <c r="J30" i="18" s="1"/>
  <c r="H39" i="17"/>
  <c r="J26" i="18" s="1"/>
  <c r="H35" i="17"/>
  <c r="H31" i="17"/>
  <c r="J20" i="18" s="1"/>
  <c r="H27" i="17"/>
  <c r="H23" i="17"/>
  <c r="J15" i="18" s="1"/>
  <c r="H19" i="17"/>
  <c r="J18" i="18" s="1"/>
  <c r="O44" i="17"/>
  <c r="S31" i="18" s="1"/>
  <c r="O40" i="17"/>
  <c r="S27" i="18" s="1"/>
  <c r="O36" i="17"/>
  <c r="S23" i="18" s="1"/>
  <c r="O32" i="17"/>
  <c r="S21" i="18" s="1"/>
  <c r="O28" i="17"/>
  <c r="S19" i="18" s="1"/>
  <c r="O24" i="17"/>
  <c r="O20" i="17"/>
  <c r="S9" i="18" s="1"/>
  <c r="O16" i="17"/>
  <c r="S2" i="18" s="1"/>
  <c r="H36" i="17"/>
  <c r="J23" i="18" s="1"/>
  <c r="H28" i="17"/>
  <c r="H20" i="17"/>
  <c r="O41" i="17"/>
  <c r="S28" i="18" s="1"/>
  <c r="O29" i="17"/>
  <c r="S4" i="18" s="1"/>
  <c r="O21" i="17"/>
  <c r="S16" i="18" s="1"/>
  <c r="O15" i="17"/>
  <c r="H42" i="17"/>
  <c r="J29" i="18" s="1"/>
  <c r="H38" i="17"/>
  <c r="J25" i="18" s="1"/>
  <c r="H34" i="17"/>
  <c r="J6" i="18" s="1"/>
  <c r="H30" i="17"/>
  <c r="J10" i="18" s="1"/>
  <c r="H26" i="17"/>
  <c r="H22" i="17"/>
  <c r="J14" i="18" s="1"/>
  <c r="H18" i="17"/>
  <c r="J17" i="18" s="1"/>
  <c r="O43" i="17"/>
  <c r="S30" i="18" s="1"/>
  <c r="O39" i="17"/>
  <c r="S26" i="18" s="1"/>
  <c r="O35" i="17"/>
  <c r="S3" i="18" s="1"/>
  <c r="O31" i="17"/>
  <c r="S20" i="18" s="1"/>
  <c r="O27" i="17"/>
  <c r="S5" i="18" s="1"/>
  <c r="O23" i="17"/>
  <c r="S15" i="18" s="1"/>
  <c r="O19" i="17"/>
  <c r="S18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8" i="18" l="1"/>
  <c r="J12" i="18"/>
  <c r="J3" i="18"/>
  <c r="J22" i="18"/>
  <c r="S13" i="18"/>
  <c r="J5" i="18"/>
  <c r="J16" i="18"/>
  <c r="J11" i="18"/>
  <c r="J4" i="18"/>
  <c r="J9" i="18"/>
  <c r="J13" i="18"/>
  <c r="J19" i="18"/>
  <c r="J21" i="18"/>
  <c r="S6" i="18"/>
  <c r="S8" i="18"/>
  <c r="S17" i="18"/>
  <c r="S11" i="18"/>
  <c r="I9" i="19"/>
  <c r="P8" i="17"/>
  <c r="S9" i="19" s="1"/>
  <c r="I11" i="19"/>
  <c r="P10" i="17"/>
  <c r="S11" i="19" s="1"/>
  <c r="T15" i="1" s="1"/>
  <c r="O75" i="17"/>
  <c r="S7" i="18"/>
  <c r="R7" i="18" s="1"/>
  <c r="J7" i="18"/>
  <c r="I7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3" i="18"/>
  <c r="R14" i="18"/>
  <c r="R5" i="18"/>
  <c r="R23" i="18"/>
  <c r="R12" i="18"/>
  <c r="R19" i="18"/>
  <c r="R30" i="18"/>
  <c r="R26" i="18"/>
  <c r="R17" i="18"/>
  <c r="R13" i="18"/>
  <c r="R20" i="18"/>
  <c r="R15" i="18"/>
  <c r="R33" i="18"/>
  <c r="R32" i="18"/>
  <c r="R36" i="18"/>
  <c r="R24" i="18"/>
  <c r="R4" i="18"/>
  <c r="R8" i="18"/>
  <c r="R18" i="18"/>
  <c r="R37" i="18"/>
  <c r="R6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5" i="19"/>
  <c r="R49" i="1"/>
  <c r="R35" i="1"/>
  <c r="R57" i="1"/>
  <c r="R45" i="1"/>
  <c r="R50" i="1"/>
  <c r="R36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V14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D6" i="19" l="1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5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5" i="19" s="1"/>
  <c r="D3" i="6"/>
  <c r="D2" i="19" s="1"/>
  <c r="J6" i="19" l="1"/>
  <c r="T7" i="19"/>
  <c r="E11" i="1"/>
  <c r="D4" i="19"/>
  <c r="J4" i="19" s="1"/>
  <c r="K84" i="1"/>
  <c r="S84" i="1"/>
  <c r="T5" i="19"/>
  <c r="J5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V22" i="18" s="1"/>
  <c r="P28" i="17"/>
  <c r="P32" i="17"/>
  <c r="P27" i="17"/>
  <c r="P30" i="17"/>
  <c r="P37" i="17"/>
  <c r="V24" i="18" s="1"/>
  <c r="P36" i="17"/>
  <c r="V23" i="18" s="1"/>
  <c r="P40" i="17"/>
  <c r="V27" i="18" s="1"/>
  <c r="P31" i="17"/>
  <c r="V20" i="18" s="1"/>
  <c r="P39" i="17"/>
  <c r="V26" i="18" s="1"/>
  <c r="P24" i="17"/>
  <c r="P22" i="17"/>
  <c r="V14" i="18" s="1"/>
  <c r="P26" i="17"/>
  <c r="P23" i="17"/>
  <c r="V15" i="18" s="1"/>
  <c r="P16" i="17"/>
  <c r="V2" i="18" s="1"/>
  <c r="P21" i="17"/>
  <c r="V16" i="18" s="1"/>
  <c r="P17" i="17"/>
  <c r="V8" i="18" s="1"/>
  <c r="P20" i="17"/>
  <c r="P25" i="17"/>
  <c r="P18" i="17"/>
  <c r="P19" i="17"/>
  <c r="V18" i="18" s="1"/>
  <c r="V9" i="18" l="1"/>
  <c r="V19" i="18"/>
  <c r="V10" i="18"/>
  <c r="I6" i="19"/>
  <c r="J10" i="1" s="1"/>
  <c r="V11" i="18"/>
  <c r="V17" i="18"/>
  <c r="V12" i="18"/>
  <c r="V13" i="18"/>
  <c r="V21" i="18"/>
  <c r="V3" i="18"/>
  <c r="V6" i="18"/>
  <c r="V4" i="18"/>
  <c r="V5" i="18"/>
  <c r="I2" i="19"/>
  <c r="J7" i="1" s="1"/>
  <c r="I5" i="19"/>
  <c r="I4" i="19"/>
  <c r="Q4" i="19"/>
  <c r="R6" i="1" s="1"/>
  <c r="P2" i="17"/>
  <c r="I31" i="18"/>
  <c r="I12" i="18"/>
  <c r="I15" i="18"/>
  <c r="I25" i="18"/>
  <c r="I34" i="18"/>
  <c r="I32" i="18"/>
  <c r="I20" i="18"/>
  <c r="I8" i="18"/>
  <c r="I18" i="18"/>
  <c r="I5" i="18"/>
  <c r="I19" i="18"/>
  <c r="I9" i="18"/>
  <c r="I22" i="18"/>
  <c r="I10" i="18"/>
  <c r="I4" i="18"/>
  <c r="I16" i="18"/>
  <c r="I38" i="18"/>
  <c r="I14" i="18"/>
  <c r="I3" i="18"/>
  <c r="I11" i="18"/>
  <c r="I37" i="18"/>
  <c r="I23" i="18"/>
  <c r="I21" i="18"/>
  <c r="I36" i="18"/>
  <c r="I13" i="18"/>
  <c r="I6" i="18"/>
  <c r="I35" i="18"/>
  <c r="I30" i="18"/>
  <c r="I24" i="18"/>
  <c r="I33" i="18"/>
  <c r="I29" i="18"/>
  <c r="I26" i="18"/>
  <c r="I28" i="18"/>
  <c r="I27" i="18"/>
  <c r="I17" i="18"/>
  <c r="Q6" i="19"/>
  <c r="Q7" i="19"/>
  <c r="Q2" i="19"/>
  <c r="Q8" i="19"/>
  <c r="Q5" i="19"/>
  <c r="V48" i="1"/>
  <c r="R2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J23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P4" i="17"/>
  <c r="S5" i="19" s="1"/>
  <c r="J24" i="1" l="1"/>
  <c r="J53" i="1"/>
  <c r="J46" i="1"/>
  <c r="J28" i="1"/>
  <c r="J36" i="1"/>
  <c r="J39" i="1"/>
  <c r="J31" i="1"/>
  <c r="J47" i="1"/>
  <c r="J29" i="1"/>
  <c r="J25" i="1"/>
  <c r="P75" i="17"/>
  <c r="V7" i="18"/>
  <c r="U7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1" i="18"/>
  <c r="U6" i="18"/>
  <c r="R38" i="18"/>
  <c r="U19" i="18"/>
  <c r="U14" i="18"/>
  <c r="U29" i="18"/>
  <c r="U37" i="18"/>
  <c r="U4" i="18"/>
  <c r="R22" i="18"/>
  <c r="R9" i="18"/>
  <c r="R30" i="1" s="1"/>
  <c r="R10" i="18"/>
  <c r="R31" i="1" s="1"/>
  <c r="U24" i="18"/>
  <c r="U36" i="18"/>
  <c r="R21" i="18"/>
  <c r="R39" i="1" s="1"/>
  <c r="U8" i="18"/>
  <c r="U17" i="18"/>
  <c r="U5" i="18"/>
  <c r="U20" i="18"/>
  <c r="R27" i="18"/>
  <c r="R34" i="18"/>
  <c r="R54" i="1" s="1"/>
  <c r="R35" i="18"/>
  <c r="U25" i="18"/>
  <c r="U3" i="18"/>
  <c r="U12" i="18"/>
  <c r="U13" i="18"/>
  <c r="U26" i="18"/>
  <c r="U30" i="18"/>
  <c r="U33" i="18"/>
  <c r="U18" i="18"/>
  <c r="U23" i="18"/>
  <c r="R11" i="18"/>
  <c r="U15" i="18"/>
  <c r="R16" i="18"/>
  <c r="R31" i="18"/>
  <c r="S4" i="19"/>
  <c r="T7" i="1" s="1"/>
  <c r="T10" i="1"/>
  <c r="U2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46" i="1" l="1"/>
  <c r="R42" i="1"/>
  <c r="R43" i="1"/>
  <c r="R25" i="1"/>
  <c r="R32" i="1"/>
  <c r="T8" i="1"/>
  <c r="R27" i="1"/>
  <c r="R26" i="1"/>
  <c r="T3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21" i="18"/>
  <c r="T39" i="1" s="1"/>
  <c r="U27" i="18"/>
  <c r="T47" i="1" s="1"/>
  <c r="U28" i="18"/>
  <c r="T49" i="1" s="1"/>
  <c r="U31" i="18"/>
  <c r="T51" i="1" s="1"/>
  <c r="U32" i="18"/>
  <c r="U22" i="18"/>
  <c r="T43" i="1" s="1"/>
  <c r="U16" i="18"/>
  <c r="T29" i="1" s="1"/>
  <c r="U35" i="18"/>
  <c r="U38" i="18"/>
  <c r="U9" i="18"/>
  <c r="T33" i="1" s="1"/>
  <c r="U34" i="18"/>
  <c r="T54" i="1" s="1"/>
  <c r="U10" i="18"/>
  <c r="J6" i="1"/>
  <c r="T6" i="1"/>
  <c r="V11" i="1"/>
  <c r="V10" i="1"/>
  <c r="T23" i="1"/>
  <c r="R19" i="1"/>
  <c r="V8" i="1"/>
  <c r="V9" i="1"/>
  <c r="V7" i="1"/>
  <c r="U19" i="1"/>
  <c r="T37" i="1" l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<sst xmlns="http://schemas.openxmlformats.org/spreadsheetml/2006/main" count="662" uniqueCount="173">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</sst>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J11" sqref="J11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64</v>
      </c>
      <c r="L1" s="151"/>
      <c r="M1" s="150"/>
      <c r="N1" s="150"/>
      <c r="O1" s="150"/>
      <c r="P1" s="149" t="s">
        <v>70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144</v>
      </c>
      <c r="E3" s="111" t="s">
        <v>145</v>
      </c>
      <c r="F3" s="111" t="s">
        <v>146</v>
      </c>
      <c r="G3" s="111" t="s">
        <v>147</v>
      </c>
      <c r="H3" s="111" t="s">
        <v>148</v>
      </c>
      <c r="I3" s="111"/>
      <c r="J3" s="152" t="s">
        <v>1</v>
      </c>
      <c r="K3" s="152"/>
      <c r="L3" s="111" t="s">
        <v>149</v>
      </c>
      <c r="M3" s="111" t="s">
        <v>150</v>
      </c>
      <c r="N3" s="111" t="s">
        <v>151</v>
      </c>
      <c r="O3" s="111" t="s">
        <v>152</v>
      </c>
      <c r="P3" s="111" t="s">
        <v>153</v>
      </c>
      <c r="Q3" s="111" t="s">
        <v>154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133</v>
      </c>
      <c r="E4" s="30" t="s">
        <v>134</v>
      </c>
      <c r="F4" s="30" t="s">
        <v>135</v>
      </c>
      <c r="G4" s="30" t="s">
        <v>136</v>
      </c>
      <c r="H4" s="30" t="s">
        <v>137</v>
      </c>
      <c r="I4" s="30"/>
      <c r="J4" s="29" t="s">
        <v>0</v>
      </c>
      <c r="K4" s="31" t="s">
        <v>4</v>
      </c>
      <c r="L4" s="30" t="s">
        <v>138</v>
      </c>
      <c r="M4" s="30" t="s">
        <v>139</v>
      </c>
      <c r="N4" s="30" t="s">
        <v>140</v>
      </c>
      <c r="O4" s="30" t="s">
        <v>141</v>
      </c>
      <c r="P4" s="30" t="s">
        <v>142</v>
      </c>
      <c r="Q4" s="30" t="s">
        <v>143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Sögel</v>
      </c>
      <c r="C6" s="157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327.85</v>
      </c>
      <c r="K6" s="38">
        <f t="shared" ref="K6:K17" si="0">SUM(D6:I6)</f>
        <v>655.7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327.85</v>
      </c>
      <c r="U6" s="38">
        <f>SUM(S6+K6)</f>
        <v>655.7</v>
      </c>
      <c r="V6" s="148"/>
    </row>
    <row r="7" spans="1:22" ht="20.25" customHeight="1" x14ac:dyDescent="0.25">
      <c r="A7" s="39">
        <v>2</v>
      </c>
      <c r="B7" s="158" t="str">
        <f>'Übersicht Gruppen'!B3</f>
        <v>SV Lähden</v>
      </c>
      <c r="C7" s="159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0</v>
      </c>
      <c r="K7" s="42">
        <f t="shared" si="0"/>
        <v>550.20000000000005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0</v>
      </c>
      <c r="U7" s="42">
        <f t="shared" ref="U7:U17" si="2">SUM(S7+K7)</f>
        <v>550.20000000000005</v>
      </c>
      <c r="V7" s="42">
        <f>(U6-U7)*-1</f>
        <v>-105.5</v>
      </c>
    </row>
    <row r="8" spans="1:22" ht="20.25" customHeight="1" x14ac:dyDescent="0.25">
      <c r="A8" s="43">
        <v>3</v>
      </c>
      <c r="B8" s="156" t="str">
        <f>'Übersicht Gruppen'!B4</f>
        <v>SV Lorup</v>
      </c>
      <c r="C8" s="157"/>
      <c r="D8" s="36">
        <f>'Übersicht Gruppen'!C4</f>
        <v>357.9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178.95</v>
      </c>
      <c r="K8" s="38">
        <f t="shared" si="0"/>
        <v>357.9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178.95</v>
      </c>
      <c r="U8" s="38">
        <f t="shared" si="2"/>
        <v>357.9</v>
      </c>
      <c r="V8" s="38">
        <f t="shared" ref="V8:V17" si="3">(U7-U8)*-1</f>
        <v>-192.30000000000007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280.39999999999998</v>
      </c>
      <c r="K9" s="42">
        <f t="shared" si="0"/>
        <v>280.39999999999998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280.39999999999998</v>
      </c>
      <c r="U9" s="42">
        <f t="shared" si="2"/>
        <v>280.39999999999998</v>
      </c>
      <c r="V9" s="42">
        <f t="shared" si="3"/>
        <v>-77.5</v>
      </c>
    </row>
    <row r="10" spans="1:22" ht="20.25" customHeight="1" x14ac:dyDescent="0.25">
      <c r="A10" s="44">
        <v>5</v>
      </c>
      <c r="B10" s="156" t="str">
        <f>'Übersicht Gruppen'!B6</f>
        <v>SV Esterwegen</v>
      </c>
      <c r="C10" s="157"/>
      <c r="D10" s="36">
        <f>'Übersicht Gruppen'!C6</f>
        <v>120.2</v>
      </c>
      <c r="E10" s="36">
        <f>'Übersicht Gruppen'!D6</f>
        <v>103.6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111.9</v>
      </c>
      <c r="K10" s="38">
        <f t="shared" si="0"/>
        <v>223.8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111.9</v>
      </c>
      <c r="U10" s="38">
        <f t="shared" si="2"/>
        <v>223.8</v>
      </c>
      <c r="V10" s="38">
        <f t="shared" si="3"/>
        <v>-56.599999999999966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-223.8</v>
      </c>
    </row>
    <row r="12" spans="1:22" ht="20.25" customHeight="1" x14ac:dyDescent="0.25">
      <c r="A12" s="44">
        <v>7</v>
      </c>
      <c r="B12" s="156" t="str">
        <f>'Übersicht Gruppen'!B8</f>
        <v>Verein VII</v>
      </c>
      <c r="C12" s="157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8" t="str">
        <f>'Übersicht Gruppen'!B9</f>
        <v>Verein VIII</v>
      </c>
      <c r="C13" s="159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6" t="str">
        <f>'Übersicht Gruppen'!B10</f>
        <v>Verein IX</v>
      </c>
      <c r="C14" s="157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8" t="str">
        <f>'Übersicht Gruppen'!B11</f>
        <v>Verein X</v>
      </c>
      <c r="C15" s="159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149.85</v>
      </c>
      <c r="K19" s="38">
        <f>SUM(K6:K11)/6</f>
        <v>344.66666666666674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149.85</v>
      </c>
      <c r="U19" s="38">
        <f t="shared" si="4"/>
        <v>344.66666666666674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185.45</v>
      </c>
      <c r="K23" s="38">
        <f>SUM(D23:I23)</f>
        <v>370.9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185.45</v>
      </c>
      <c r="U23" s="38">
        <f>SUM(K23+S23)</f>
        <v>370.9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177.39999999999998</v>
      </c>
      <c r="K24" s="42">
        <f>SUM(D24:I24)</f>
        <v>354.79999999999995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177.39999999999998</v>
      </c>
      <c r="U24" s="42">
        <f t="shared" ref="U24:U58" si="6">SUM(K24+S24)</f>
        <v>354.79999999999995</v>
      </c>
      <c r="V24" s="42">
        <f>(U23-U24)*-1</f>
        <v>-16.100000000000023</v>
      </c>
    </row>
    <row r="25" spans="1:22" s="51" customFormat="1" ht="18" customHeight="1" x14ac:dyDescent="0.25">
      <c r="A25" s="50">
        <v>3</v>
      </c>
      <c r="B25" s="54" t="str">
        <f>'Übersicht Schützen'!A4</f>
        <v>Husmann Louisa</v>
      </c>
      <c r="C25" s="88" t="str">
        <f>'Übersicht Schützen'!B4</f>
        <v>SV Sögel</v>
      </c>
      <c r="D25" s="55">
        <f>'Übersicht Schützen'!C4</f>
        <v>145.4</v>
      </c>
      <c r="E25" s="38">
        <f>'Übersicht Schützen'!D4</f>
        <v>155.5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150.44999999999999</v>
      </c>
      <c r="K25" s="38">
        <f t="shared" ref="K25:K58" si="7">SUM(D25:I25)</f>
        <v>300.89999999999998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150.44999999999999</v>
      </c>
      <c r="U25" s="38">
        <f t="shared" si="6"/>
        <v>300.89999999999998</v>
      </c>
      <c r="V25" s="38">
        <f t="shared" ref="V25:V52" si="8">(U24-U25)*-1</f>
        <v>-53.899999999999977</v>
      </c>
    </row>
    <row r="26" spans="1:22" s="51" customFormat="1" ht="18" customHeight="1" x14ac:dyDescent="0.25">
      <c r="A26" s="52">
        <v>4</v>
      </c>
      <c r="B26" s="57" t="str">
        <f>'Übersicht Schützen'!A5</f>
        <v>Runde Sebastian</v>
      </c>
      <c r="C26" s="89" t="str">
        <f>'Übersicht Schützen'!B5</f>
        <v>SV Spahnharrenstätte</v>
      </c>
      <c r="D26" s="58">
        <f>'Übersicht Schützen'!C5</f>
        <v>126.7</v>
      </c>
      <c r="E26" s="42">
        <f>'Übersicht Schützen'!D5</f>
        <v>153.69999999999999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140.19999999999999</v>
      </c>
      <c r="K26" s="42">
        <f t="shared" si="7"/>
        <v>280.39999999999998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140.19999999999999</v>
      </c>
      <c r="U26" s="42">
        <f t="shared" si="6"/>
        <v>280.39999999999998</v>
      </c>
      <c r="V26" s="42">
        <f t="shared" si="8"/>
        <v>-20.5</v>
      </c>
    </row>
    <row r="27" spans="1:22" s="51" customFormat="1" ht="18" customHeight="1" x14ac:dyDescent="0.25">
      <c r="A27" s="43">
        <v>5</v>
      </c>
      <c r="B27" s="54" t="str">
        <f>'Übersicht Schützen'!A6</f>
        <v>Rieke Thorben</v>
      </c>
      <c r="C27" s="88" t="str">
        <f>'Übersicht Schützen'!B6</f>
        <v>SV Esterwegen</v>
      </c>
      <c r="D27" s="55">
        <f>'Übersicht Schützen'!C6</f>
        <v>120.2</v>
      </c>
      <c r="E27" s="38">
        <f>'Übersicht Schützen'!D6</f>
        <v>103.6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111.9</v>
      </c>
      <c r="K27" s="38">
        <f t="shared" si="7"/>
        <v>223.8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111.9</v>
      </c>
      <c r="U27" s="38">
        <f t="shared" si="6"/>
        <v>223.8</v>
      </c>
      <c r="V27" s="38">
        <f t="shared" si="8"/>
        <v>-56.599999999999966</v>
      </c>
    </row>
    <row r="28" spans="1:22" s="51" customFormat="1" ht="18" customHeight="1" x14ac:dyDescent="0.25">
      <c r="A28" s="29">
        <v>6</v>
      </c>
      <c r="B28" s="57" t="str">
        <f>'Übersicht Schützen'!A7</f>
        <v>Preut Amelie</v>
      </c>
      <c r="C28" s="89" t="str">
        <f>'Übersicht Schützen'!B7</f>
        <v>SV Lähden</v>
      </c>
      <c r="D28" s="58">
        <f>'Übersicht Schützen'!C7</f>
        <v>179.3</v>
      </c>
      <c r="E28" s="42">
        <f>'Übersicht Schützen'!D7</f>
        <v>0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179.3</v>
      </c>
      <c r="K28" s="42">
        <f t="shared" si="7"/>
        <v>179.3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179.3</v>
      </c>
      <c r="U28" s="42">
        <f t="shared" si="6"/>
        <v>179.3</v>
      </c>
      <c r="V28" s="42">
        <f t="shared" si="8"/>
        <v>-44.5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141.1</v>
      </c>
      <c r="K29" s="38">
        <f t="shared" si="7"/>
        <v>141.1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141.1</v>
      </c>
      <c r="U29" s="38">
        <f t="shared" si="6"/>
        <v>141.1</v>
      </c>
      <c r="V29" s="38">
        <f t="shared" si="8"/>
        <v>-38.200000000000017</v>
      </c>
    </row>
    <row r="30" spans="1:22" s="51" customFormat="1" ht="18" customHeight="1" x14ac:dyDescent="0.25">
      <c r="A30" s="29">
        <v>8</v>
      </c>
      <c r="B30" s="57" t="str">
        <f>'Übersicht Schützen'!A9</f>
        <v>Helmer Nils</v>
      </c>
      <c r="C30" s="89" t="str">
        <f>'Übersicht Schützen'!B9</f>
        <v>SV Lorup</v>
      </c>
      <c r="D30" s="58">
        <f>'Übersicht Schützen'!C9</f>
        <v>110.9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110.9</v>
      </c>
      <c r="K30" s="42">
        <f t="shared" si="7"/>
        <v>110.9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110.9</v>
      </c>
      <c r="U30" s="42">
        <f t="shared" si="6"/>
        <v>110.9</v>
      </c>
      <c r="V30" s="42">
        <f t="shared" si="8"/>
        <v>-30.199999999999989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105.9</v>
      </c>
      <c r="U31" s="38">
        <f t="shared" si="6"/>
        <v>105.9</v>
      </c>
      <c r="V31" s="38">
        <f t="shared" si="8"/>
        <v>-5</v>
      </c>
    </row>
    <row r="32" spans="1:22" s="51" customFormat="1" ht="18" customHeight="1" x14ac:dyDescent="0.25">
      <c r="A32" s="52">
        <v>10</v>
      </c>
      <c r="B32" s="57" t="str">
        <f>'Übersicht Schützen'!A11</f>
        <v>Schütze 3</v>
      </c>
      <c r="C32" s="89" t="str">
        <f>'Übersicht Schützen'!B11</f>
        <v>SV Lähden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0</v>
      </c>
      <c r="K32" s="42">
        <f t="shared" si="7"/>
        <v>0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0</v>
      </c>
      <c r="U32" s="42">
        <f t="shared" si="6"/>
        <v>0</v>
      </c>
      <c r="V32" s="42">
        <f t="shared" si="8"/>
        <v>-105.9</v>
      </c>
    </row>
    <row r="33" spans="1:44" s="51" customFormat="1" ht="18" customHeight="1" x14ac:dyDescent="0.25">
      <c r="A33" s="50">
        <v>11</v>
      </c>
      <c r="B33" s="54" t="str">
        <f>'Übersicht Schützen'!A12</f>
        <v>Schütze 4</v>
      </c>
      <c r="C33" s="88" t="str">
        <f>'Übersicht Schützen'!B12</f>
        <v>SV Lähden</v>
      </c>
      <c r="D33" s="55">
        <f>'Übersicht Schützen'!C12</f>
        <v>0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0</v>
      </c>
      <c r="K33" s="38">
        <f t="shared" si="7"/>
        <v>0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0</v>
      </c>
      <c r="U33" s="38">
        <f t="shared" si="6"/>
        <v>0</v>
      </c>
      <c r="V33" s="38">
        <f t="shared" si="8"/>
        <v>0</v>
      </c>
    </row>
    <row r="34" spans="1:44" s="51" customFormat="1" ht="18" customHeight="1" x14ac:dyDescent="0.25">
      <c r="A34" s="29">
        <v>12</v>
      </c>
      <c r="B34" s="57" t="str">
        <f>'Übersicht Schützen'!A13</f>
        <v>Schütze 5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0</v>
      </c>
    </row>
    <row r="35" spans="1:44" s="51" customFormat="1" ht="18" customHeight="1" x14ac:dyDescent="0.25">
      <c r="A35" s="50">
        <v>13</v>
      </c>
      <c r="B35" s="54" t="str">
        <f>'Übersicht Schützen'!A14</f>
        <v>Schütze 8</v>
      </c>
      <c r="C35" s="88" t="str">
        <f>'Übersicht Schützen'!B14</f>
        <v>SV Sögel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9</v>
      </c>
      <c r="C36" s="89" t="str">
        <f>'Übersicht Schützen'!B15</f>
        <v>SV Sögel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10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14</v>
      </c>
      <c r="C38" s="89" t="str">
        <f>'Übersicht Schützen'!B17</f>
        <v>SV Lorup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15</v>
      </c>
      <c r="C39" s="88" t="str">
        <f>'Übersicht Schützen'!B18</f>
        <v>SV Lorup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17</v>
      </c>
      <c r="C40" s="89" t="str">
        <f>'Übersicht Schützen'!B19</f>
        <v>SV Spahnharrenstätte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144.73333333333335</v>
      </c>
      <c r="K84" s="37">
        <f>IF(SUM(K23:K82)&lt;&gt;0,AVERAGEIF(K23:K82,"&lt;&gt;0"),0)</f>
        <v>229.77777777777777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144.73333333333335</v>
      </c>
      <c r="U84" s="112">
        <f>(K84+S84)</f>
        <v>229.77777777777777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5" t="str">
        <f>Übersicht!P1</f>
        <v>Schüler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Schütze 17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160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185.45</v>
      </c>
      <c r="J2" s="9">
        <f>VLOOKUP(A2,Formelhilfe!$A$15:$H$74,8,FALSE)</f>
        <v>2</v>
      </c>
      <c r="K2" s="10">
        <f>SUM(C2:H2)</f>
        <v>370.9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185.45</v>
      </c>
      <c r="V2" s="9">
        <f>VLOOKUP(A2,Formelhilfe!$A$15:$P$74,16,FALSE)</f>
        <v>2</v>
      </c>
      <c r="W2" s="11">
        <f>SUM(C2:H2,L2:Q2)</f>
        <v>370.9</v>
      </c>
    </row>
    <row r="3" spans="1:23" ht="20.25" customHeight="1" x14ac:dyDescent="0.35">
      <c r="A3" s="106" t="s">
        <v>165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177.39999999999998</v>
      </c>
      <c r="J3" s="9">
        <f>VLOOKUP(A3,Formelhilfe!$A$15:$H$74,8,FALSE)</f>
        <v>2</v>
      </c>
      <c r="K3" s="10">
        <f>SUM(C3:H3)</f>
        <v>354.79999999999995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177.39999999999998</v>
      </c>
      <c r="V3" s="9">
        <f>VLOOKUP(A3,Formelhilfe!$A$15:$P$74,16,FALSE)</f>
        <v>2</v>
      </c>
      <c r="W3" s="11">
        <f>SUM(C3:H3,L3:Q3)</f>
        <v>354.79999999999995</v>
      </c>
    </row>
    <row r="4" spans="1:23" ht="20.25" customHeight="1" x14ac:dyDescent="0.35">
      <c r="A4" s="106" t="s">
        <v>164</v>
      </c>
      <c r="B4" s="92" t="str">
        <f>VLOOKUP(A4,'Wettkampf 1'!$B$16:$C$75,2,FALSE)</f>
        <v>SV Sögel</v>
      </c>
      <c r="C4" s="9">
        <f>VLOOKUP(A4,'Wettkampf 1'!$B$16:$D$75,3,FALSE)</f>
        <v>145.4</v>
      </c>
      <c r="D4" s="9">
        <f>VLOOKUP($A4,'2'!$B$16:$D$75,3,FALSE)</f>
        <v>155.5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150.44999999999999</v>
      </c>
      <c r="J4" s="9">
        <f>VLOOKUP(A4,Formelhilfe!$A$15:$H$74,8,FALSE)</f>
        <v>2</v>
      </c>
      <c r="K4" s="10">
        <f>SUM(C4:H4)</f>
        <v>300.89999999999998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150.44999999999999</v>
      </c>
      <c r="V4" s="9">
        <f>VLOOKUP(A4,Formelhilfe!$A$15:$P$74,16,FALSE)</f>
        <v>2</v>
      </c>
      <c r="W4" s="11">
        <f>SUM(C4:H4,L4:Q4)</f>
        <v>300.89999999999998</v>
      </c>
    </row>
    <row r="5" spans="1:23" ht="20.25" customHeight="1" x14ac:dyDescent="0.35">
      <c r="A5" s="106" t="s">
        <v>168</v>
      </c>
      <c r="B5" s="92" t="str">
        <f>VLOOKUP(A5,'Wettkampf 1'!$B$16:$C$75,2,FALSE)</f>
        <v>SV Spahnharrenstätte</v>
      </c>
      <c r="C5" s="9">
        <f>VLOOKUP(A5,'Wettkampf 1'!$B$16:$D$75,3,FALSE)</f>
        <v>126.7</v>
      </c>
      <c r="D5" s="9">
        <f>VLOOKUP($A5,'2'!$B$16:$D$75,3,FALSE)</f>
        <v>153.69999999999999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140.19999999999999</v>
      </c>
      <c r="J5" s="9">
        <f>VLOOKUP(A5,Formelhilfe!$A$15:$H$74,8,FALSE)</f>
        <v>2</v>
      </c>
      <c r="K5" s="10">
        <f>SUM(C5:H5)</f>
        <v>280.39999999999998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140.19999999999999</v>
      </c>
      <c r="V5" s="9">
        <f>VLOOKUP(A5,Formelhilfe!$A$15:$P$74,16,FALSE)</f>
        <v>2</v>
      </c>
      <c r="W5" s="11">
        <f>SUM(C5:H5,L5:Q5)</f>
        <v>280.39999999999998</v>
      </c>
    </row>
    <row r="6" spans="1:23" ht="20.25" customHeight="1" x14ac:dyDescent="0.35">
      <c r="A6" s="106" t="s">
        <v>171</v>
      </c>
      <c r="B6" s="92" t="str">
        <f>VLOOKUP(A6,'Wettkampf 1'!$B$16:$C$75,2,FALSE)</f>
        <v>SV Esterwegen</v>
      </c>
      <c r="C6" s="9">
        <f>VLOOKUP(A6,'Wettkampf 1'!$B$16:$D$75,3,FALSE)</f>
        <v>120.2</v>
      </c>
      <c r="D6" s="9">
        <f>VLOOKUP($A6,'2'!$B$16:$D$75,3,FALSE)</f>
        <v>103.6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111.9</v>
      </c>
      <c r="J6" s="9">
        <f>VLOOKUP(A6,Formelhilfe!$A$15:$H$74,8,FALSE)</f>
        <v>2</v>
      </c>
      <c r="K6" s="10">
        <f>SUM(C6:H6)</f>
        <v>223.8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111.9</v>
      </c>
      <c r="V6" s="9">
        <f>VLOOKUP(A6,Formelhilfe!$A$15:$P$74,16,FALSE)</f>
        <v>2</v>
      </c>
      <c r="W6" s="11">
        <f>SUM(C6:H6,L6:Q6)</f>
        <v>223.8</v>
      </c>
    </row>
    <row r="7" spans="1:23" ht="20.25" customHeight="1" x14ac:dyDescent="0.35">
      <c r="A7" s="106" t="s">
        <v>159</v>
      </c>
      <c r="B7" s="92" t="str">
        <f>VLOOKUP(A7,'Wettkampf 1'!$B$16:$C$75,2,FALSE)</f>
        <v>SV Lähden</v>
      </c>
      <c r="C7" s="9">
        <f>VLOOKUP(A7,'Wettkampf 1'!$B$16:$D$75,3,FALSE)</f>
        <v>179.3</v>
      </c>
      <c r="D7" s="9">
        <f>VLOOKUP($A7,'2'!$B$16:$D$75,3,FALSE)</f>
        <v>0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179.3</v>
      </c>
      <c r="J7" s="9">
        <f>VLOOKUP(A7,Formelhilfe!$A$15:$H$74,8,FALSE)</f>
        <v>1</v>
      </c>
      <c r="K7" s="10">
        <f>SUM(C7:H7)</f>
        <v>179.3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179.3</v>
      </c>
      <c r="V7" s="9">
        <f>VLOOKUP(A7,Formelhilfe!$A$15:$P$74,16,FALSE)</f>
        <v>1</v>
      </c>
      <c r="W7" s="11">
        <f>SUM(C7:H7,L7:Q7)</f>
        <v>179.3</v>
      </c>
    </row>
    <row r="8" spans="1:23" ht="20.25" customHeight="1" x14ac:dyDescent="0.35">
      <c r="A8" s="106" t="s">
        <v>169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141.1</v>
      </c>
      <c r="J8" s="9">
        <f>VLOOKUP(A8,Formelhilfe!$A$15:$H$74,8,FALSE)</f>
        <v>1</v>
      </c>
      <c r="K8" s="10">
        <f>SUM(C8:H8)</f>
        <v>141.1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141.1</v>
      </c>
      <c r="V8" s="9">
        <f>VLOOKUP(A8,Formelhilfe!$A$15:$P$74,16,FALSE)</f>
        <v>1</v>
      </c>
      <c r="W8" s="11">
        <f>SUM(C8:H8,L8:Q8)</f>
        <v>141.1</v>
      </c>
    </row>
    <row r="9" spans="1:23" ht="20.25" customHeight="1" x14ac:dyDescent="0.35">
      <c r="A9" s="106" t="s">
        <v>166</v>
      </c>
      <c r="B9" s="92" t="str">
        <f>VLOOKUP(A9,'Wettkampf 1'!$B$16:$C$75,2,FALSE)</f>
        <v>SV Lorup</v>
      </c>
      <c r="C9" s="9">
        <f>VLOOKUP(A9,'Wettkampf 1'!$B$16:$D$75,3,FALSE)</f>
        <v>110.9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110.9</v>
      </c>
      <c r="J9" s="9">
        <f>VLOOKUP(A9,Formelhilfe!$A$15:$H$74,8,FALSE)</f>
        <v>1</v>
      </c>
      <c r="K9" s="10">
        <f>SUM(C9:H9)</f>
        <v>110.9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110.9</v>
      </c>
      <c r="V9" s="9">
        <f>VLOOKUP(A9,Formelhilfe!$A$15:$P$74,16,FALSE)</f>
        <v>1</v>
      </c>
      <c r="W9" s="11">
        <f>SUM(C9:H9,L9:Q9)</f>
        <v>110.9</v>
      </c>
    </row>
    <row r="10" spans="1:23" ht="20.25" customHeight="1" x14ac:dyDescent="0.35">
      <c r="A10" s="106" t="s">
        <v>167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105.9</v>
      </c>
      <c r="V10" s="9">
        <f>VLOOKUP(A10,Formelhilfe!$A$15:$P$74,16,FALSE)</f>
        <v>1</v>
      </c>
      <c r="W10" s="11">
        <f>SUM(C10:H10,L10:Q10)</f>
        <v>105.9</v>
      </c>
    </row>
    <row r="11" spans="1:23" ht="20.25" customHeight="1" x14ac:dyDescent="0.35">
      <c r="A11" s="106" t="s">
        <v>73</v>
      </c>
      <c r="B11" s="92" t="str">
        <f>VLOOKUP(A11,'Wettkampf 1'!$B$16:$C$75,2,FALSE)</f>
        <v>SV Lähden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0</v>
      </c>
      <c r="J11" s="9">
        <f>VLOOKUP(A11,Formelhilfe!$A$15:$H$74,8,FALSE)</f>
        <v>0</v>
      </c>
      <c r="K11" s="10">
        <f>SUM(C11:H11)</f>
        <v>0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0</v>
      </c>
      <c r="V11" s="9">
        <f>VLOOKUP(A11,Formelhilfe!$A$15:$P$74,16,FALSE)</f>
        <v>0</v>
      </c>
      <c r="W11" s="11">
        <f>SUM(C11:H11,L11:Q11)</f>
        <v>0</v>
      </c>
    </row>
    <row r="12" spans="1:23" ht="20.25" customHeight="1" x14ac:dyDescent="0.35">
      <c r="A12" s="106" t="s">
        <v>74</v>
      </c>
      <c r="B12" s="92" t="str">
        <f>VLOOKUP(A12,'Wettkampf 1'!$B$16:$C$75,2,FALSE)</f>
        <v>SV Lähden</v>
      </c>
      <c r="C12" s="9">
        <f>VLOOKUP(A12,'Wettkampf 1'!$B$16:$D$75,3,FALSE)</f>
        <v>0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0</v>
      </c>
      <c r="J12" s="9">
        <f>VLOOKUP(A12,Formelhilfe!$A$15:$H$74,8,FALSE)</f>
        <v>0</v>
      </c>
      <c r="K12" s="10">
        <f>SUM(C12:H12)</f>
        <v>0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0</v>
      </c>
      <c r="V12" s="9">
        <f>VLOOKUP(A12,Formelhilfe!$A$15:$P$74,16,FALSE)</f>
        <v>0</v>
      </c>
      <c r="W12" s="11">
        <f>SUM(C12:H12,L12:Q12)</f>
        <v>0</v>
      </c>
    </row>
    <row r="13" spans="1:23" ht="20.25" customHeight="1" x14ac:dyDescent="0.35">
      <c r="A13" s="106" t="s">
        <v>49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76</v>
      </c>
      <c r="B14" s="92" t="str">
        <f>VLOOKUP(A14,'Wettkampf 1'!$B$16:$C$75,2,FALSE)</f>
        <v>SV Sögel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75</v>
      </c>
      <c r="B15" s="92" t="str">
        <f>VLOOKUP(A15,'Wettkampf 1'!$B$16:$C$75,2,FALSE)</f>
        <v>SV Sögel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77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78</v>
      </c>
      <c r="B17" s="92" t="str">
        <f>VLOOKUP(A17,'Wettkampf 1'!$B$16:$C$75,2,FALSE)</f>
        <v>SV Lorup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79</v>
      </c>
      <c r="B18" s="92" t="str">
        <f>VLOOKUP(A18,'Wettkampf 1'!$B$16:$C$75,2,FALSE)</f>
        <v>SV Lorup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50</v>
      </c>
      <c r="B19" s="92" t="str">
        <f>VLOOKUP(A19,'Wettkampf 1'!$B$16:$C$75,2,FALSE)</f>
        <v>SV Spahnharrenstätte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51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80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81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82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83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84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85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86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87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88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89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52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90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91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92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93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94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95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109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110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111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112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113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114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115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116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117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118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119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120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121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122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123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124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125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126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127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128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129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130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131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132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4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2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71</v>
      </c>
      <c r="U7" s="13" t="s">
        <v>68</v>
      </c>
    </row>
    <row r="8" spans="1:21" x14ac:dyDescent="0.25">
      <c r="A8" s="13" t="s">
        <v>97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96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97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97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159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1</v>
      </c>
    </row>
    <row r="16" spans="1:21" ht="15.75" x14ac:dyDescent="0.25">
      <c r="A16" s="106" t="s">
        <v>160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2</v>
      </c>
    </row>
    <row r="17" spans="1:16" ht="15.75" x14ac:dyDescent="0.25">
      <c r="A17" s="106" t="s">
        <v>73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164</v>
      </c>
      <c r="B20" s="13">
        <f>IF('Wettkampf 1'!D21&gt;0,1,0)</f>
        <v>1</v>
      </c>
      <c r="C20" s="13">
        <f>IF('2'!$D21&gt;0,1,0)</f>
        <v>1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2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2</v>
      </c>
    </row>
    <row r="21" spans="1:16" ht="15.75" x14ac:dyDescent="0.25">
      <c r="A21" s="106" t="s">
        <v>165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75" x14ac:dyDescent="0.25">
      <c r="A22" s="106" t="s">
        <v>76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75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77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166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167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169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06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168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75" x14ac:dyDescent="0.25">
      <c r="A31" s="106" t="s">
        <v>50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06" t="s">
        <v>51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80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81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171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06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85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86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87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88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89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90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91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92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93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94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95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109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110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111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112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113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114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115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116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117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118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119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120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121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122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123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124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125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126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127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128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129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130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131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132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14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14</v>
      </c>
    </row>
  </sheetData>
  <sheetProtection selectLockedCells="1" sort="0" selectUnlockedCells="1"/>
  <protectedRanges>
    <protectedRange sqref="A15:A74" name="Bereich5_2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156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IF(Formelhilfe!H3 &gt; 0,J2/Formelhilfe!H3,0)</f>
        <v>327.85</v>
      </c>
      <c r="J2" s="5">
        <f>SUM(C2:H2)</f>
        <v>655.7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327.85</v>
      </c>
      <c r="T2" s="6">
        <f>SUM(C2:H2,K2:P2)</f>
        <v>655.7</v>
      </c>
    </row>
    <row r="3" spans="1:20" ht="23.25" customHeight="1" x14ac:dyDescent="0.3">
      <c r="A3" s="12"/>
      <c r="B3" s="106" t="s">
        <v>155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550.20000000000005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IF(Formelhilfe!O12&gt;0,R3/Formelhilfe!O12,0)</f>
        <v>0</v>
      </c>
      <c r="R3" s="5">
        <f>SUM(K3:P3)</f>
        <v>0</v>
      </c>
      <c r="S3" s="5">
        <f>IF(Formelhilfe!P12&gt;0,T3/Formelhilfe!P12,0)</f>
        <v>0</v>
      </c>
      <c r="T3" s="6">
        <f>SUM(C3:H3,K3:P3)</f>
        <v>550.20000000000005</v>
      </c>
    </row>
    <row r="4" spans="1:20" ht="23.25" customHeight="1" x14ac:dyDescent="0.3">
      <c r="A4" s="12"/>
      <c r="B4" s="106" t="s">
        <v>157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IF(Formelhilfe!H2 &gt; 0,J4/Formelhilfe!H2,0)</f>
        <v>178.95</v>
      </c>
      <c r="J4" s="5">
        <f>SUM(C4:H4)</f>
        <v>357.9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178.95</v>
      </c>
      <c r="T4" s="6">
        <f>SUM(C4:H4,K4:P4)</f>
        <v>357.9</v>
      </c>
    </row>
    <row r="5" spans="1:20" ht="23.25" customHeight="1" x14ac:dyDescent="0.3">
      <c r="A5" s="12"/>
      <c r="B5" s="106" t="s">
        <v>158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IF(Formelhilfe!H4 &gt; 0,J5/Formelhilfe!H4,0)</f>
        <v>280.39999999999998</v>
      </c>
      <c r="J5" s="5">
        <f>SUM(C5:H5)</f>
        <v>280.39999999999998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280.39999999999998</v>
      </c>
      <c r="T5" s="6">
        <f>SUM(C5:H5,K5:P5)</f>
        <v>280.39999999999998</v>
      </c>
    </row>
    <row r="6" spans="1:20" ht="23.25" customHeight="1" x14ac:dyDescent="0.3">
      <c r="A6" s="12"/>
      <c r="B6" s="106" t="s">
        <v>170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IF(Formelhilfe!H5 &gt; 0,J6/Formelhilfe!H5,0)</f>
        <v>111.9</v>
      </c>
      <c r="J6" s="5">
        <f>SUM(C6:H6)</f>
        <v>223.8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111.9</v>
      </c>
      <c r="T6" s="6">
        <f>SUM(C6:H6,K6:P6)</f>
        <v>223.8</v>
      </c>
    </row>
    <row r="7" spans="1:20" ht="23.25" customHeight="1" x14ac:dyDescent="0.3">
      <c r="A7" s="12"/>
      <c r="B7" s="106" t="s">
        <v>72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97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98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99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100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101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102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2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155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156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157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158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162</v>
      </c>
      <c r="AL5" s="164"/>
      <c r="AM5" s="99"/>
    </row>
    <row r="6" spans="1:41" ht="15" customHeight="1" x14ac:dyDescent="0.25">
      <c r="A6" s="90">
        <v>5</v>
      </c>
      <c r="B6" s="106" t="s">
        <v>170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161</v>
      </c>
      <c r="AL6" s="164"/>
      <c r="AM6" s="99"/>
    </row>
    <row r="7" spans="1:41" ht="15" customHeight="1" x14ac:dyDescent="0.25">
      <c r="A7" s="90">
        <v>6</v>
      </c>
      <c r="B7" s="106" t="s">
        <v>72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53</v>
      </c>
      <c r="AK7" s="163" t="s">
        <v>163</v>
      </c>
      <c r="AL7" s="164"/>
      <c r="AM7" s="99"/>
    </row>
    <row r="8" spans="1:41" ht="15" customHeight="1" x14ac:dyDescent="0.25">
      <c r="A8" s="90">
        <v>7</v>
      </c>
      <c r="B8" s="106" t="s">
        <v>97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98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99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100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101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102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103</v>
      </c>
      <c r="T15" s="80"/>
      <c r="U15" s="80" t="s">
        <v>104</v>
      </c>
      <c r="V15" s="80"/>
      <c r="W15" s="80" t="s">
        <v>105</v>
      </c>
      <c r="X15" s="80"/>
      <c r="Y15" s="80" t="s">
        <v>106</v>
      </c>
      <c r="Z15" s="80"/>
      <c r="AA15" s="80" t="s">
        <v>107</v>
      </c>
      <c r="AB15" s="80"/>
      <c r="AC15" s="80" t="s">
        <v>108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159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160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73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74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164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165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76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75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77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166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167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169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78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79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168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50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51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80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81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171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82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83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84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85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86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87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88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89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52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90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91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92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93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94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95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109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110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111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112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113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114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115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116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117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118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119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120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121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122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123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124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125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126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127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128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129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130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131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132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61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2025-10-31T16:49:22Z</dcterms:modified>
</cp:coreProperties>
</file>