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8941B656-A611-4052-A5A4-A43AE0585FF7}" xr6:coauthVersionLast="47" xr6:coauthVersionMax="47" xr10:uidLastSave="{00000000-0000-0000-0000-000000000000}"/>
  <bookViews>
    <workbookView xWindow="-120" yWindow="-120" windowWidth="29040" windowHeight="1572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2" l="1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O4" i="1"/>
  <c r="N4" i="1"/>
  <c r="M4" i="1"/>
  <c r="L4" i="1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V42" i="1" s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P2" i="17" l="1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T11" i="1" s="1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<sst xmlns="http://schemas.openxmlformats.org/spreadsheetml/2006/main" count="497" uniqueCount="123">
  <si>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</si>
  <si>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</si>
  <si>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</si>
  <si>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</si>
  <si>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</si>
  <si>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</si>
  <si>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</si>
  <si>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</si>
  <si>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</si>
  <si>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</si>
  <si>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</si>
  <si>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</si>
  <si>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</si>
  <si>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</si>
  <si>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</si>
  <si>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</si>
  <si>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</si>
  <si>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</si>
  <si>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</si>
  <si>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</si>
  <si>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</si>
  <si>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</si>
  <si>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</si>
  <si>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</si>
  <si>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</si>
  <si>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</si>
  <si>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</si>
  <si>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</si>
  <si>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</si>
  <si>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</si>
  <si>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</si>
  <si>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</si>
  <si>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</si>
  <si>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</si>
  <si>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</si>
  <si>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</si>
  <si>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</si>
  <si>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</si>
  <si>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</si>
  <si>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</si>
  <si>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</si>
  <si>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</si>
  <si>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</si>
  <si>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</si>
  <si>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</si>
  <si>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</si>
  <si>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</si>
  <si>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</si>
  <si>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</si>
  <si>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</si>
  <si>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</si>
  <si>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</si>
  <si>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</si>
  <si>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</si>
  <si>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</si>
  <si>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</si>
  <si>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</si>
  <si>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</si>
  <si>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</si>
  <si>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</si>
  <si>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</si>
  <si>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</si>
  <si>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</si>
  <si>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</si>
  <si>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</si>
  <si>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</si>
  <si>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</si>
  <si>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</si>
  <si>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</si>
  <si>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</si>
  <si>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</si>
  <si>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</si>
  <si>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</si>
  <si>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</si>
  <si>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</si>
  <si>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</si>
  <si>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</si>
  <si>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</si>
  <si>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</si>
  <si>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</si>
  <si>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</si>
  <si>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</si>
  <si>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</si>
  <si>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</si>
  <si>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</si>
  <si>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</si>
  <si>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</si>
  <si>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</si>
  <si>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</si>
  <si>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</si>
  <si>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</si>
  <si>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</si>
  <si>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</si>
  <si>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</si>
  <si>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</si>
  <si>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</si>
  <si>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</si>
  <si>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</si>
  <si>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</si>
  <si>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</si>
  <si>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</si>
  <si>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</si>
  <si>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</si>
  <si>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offene Klasse</t>
  </si>
  <si>
    <t>Sögel II</t>
  </si>
  <si>
    <t>Spahnharrenstätte I</t>
  </si>
  <si>
    <t>Börgermoor I</t>
  </si>
  <si>
    <t>Wehm I</t>
  </si>
  <si>
    <t>Rastdorf II</t>
  </si>
  <si>
    <t>Börgerwald I</t>
  </si>
  <si>
    <t>03.10.26</t>
  </si>
  <si>
    <t>24.10.26</t>
  </si>
  <si>
    <t>14.11.26</t>
  </si>
  <si>
    <t>05.12.26</t>
  </si>
  <si>
    <t>30.01.27</t>
  </si>
  <si>
    <t>20.02.27</t>
  </si>
  <si>
    <t>13.03.27</t>
  </si>
  <si>
    <t>17.04.27</t>
  </si>
  <si>
    <t>Sögel</t>
  </si>
  <si>
    <t>Spahnharrenstätte</t>
  </si>
  <si>
    <t>Börgermoor</t>
  </si>
  <si>
    <t>Wehm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</si>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</sst>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85725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409575</xdr:colOff>
          <xdr:row>15</xdr:row>
          <xdr:rowOff>104775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zoomScale="82" zoomScaleNormal="82" zoomScaleSheetLayoutView="80" zoomScalePageLayoutView="10" workbookViewId="0">
      <selection activeCell="Y13" sqref="Y13"/>
    </sheetView>
  </sheetViews>
  <sheetFormatPr baseColWidth="10" defaultColWidth="11.42578125" defaultRowHeight="15.75" x14ac:dyDescent="0.25"/>
  <cols>
    <col min="1" max="1" width="7.28515625" style="24" customWidth="1"/>
    <col min="2" max="2" width="29.42578125" style="20" customWidth="1"/>
    <col min="3" max="3" width="20.85546875" style="20" customWidth="1"/>
    <col min="4" max="9" width="9.85546875" style="22" customWidth="1"/>
    <col min="10" max="10" width="9.85546875" style="23" customWidth="1"/>
    <col min="11" max="11" width="12.7109375" style="22" customWidth="1"/>
    <col min="12" max="18" width="9.85546875" style="22" customWidth="1"/>
    <col min="19" max="19" width="11" style="22" customWidth="1"/>
    <col min="20" max="20" width="9.85546875" style="23" customWidth="1"/>
    <col min="21" max="21" width="12.7109375" style="22" customWidth="1"/>
    <col min="22" max="22" width="9.140625" style="89" customWidth="1"/>
    <col min="23" max="16384" width="11.42578125" style="20"/>
  </cols>
  <sheetData>
    <row r="1" spans="1:22" ht="31.5" customHeight="1" x14ac:dyDescent="0.2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60" t="s">
        <v>68</v>
      </c>
      <c r="L1" s="160"/>
      <c r="M1" s="159" t="s">
        <v>18</v>
      </c>
      <c r="N1" s="159"/>
      <c r="O1" s="159"/>
      <c r="P1" s="158" t="s">
        <v>103</v>
      </c>
      <c r="Q1" s="158"/>
      <c r="R1" s="21"/>
      <c r="S1" s="21"/>
      <c r="T1" s="21"/>
      <c r="U1" s="21"/>
    </row>
    <row r="2" spans="1:22" ht="15.75" customHeight="1" x14ac:dyDescent="0.2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25">
      <c r="A3" s="27"/>
      <c r="C3" s="28" t="s">
        <v>31</v>
      </c>
      <c r="D3" s="116" t="s">
        <v>110</v>
      </c>
      <c r="E3" s="116" t="s">
        <v>111</v>
      </c>
      <c r="F3" s="116" t="s">
        <v>112</v>
      </c>
      <c r="G3" s="116" t="s">
        <v>113</v>
      </c>
      <c r="H3" s="116" t="s">
        <v>122</v>
      </c>
      <c r="I3" s="116" t="s">
        <v>122</v>
      </c>
      <c r="J3" s="161" t="s">
        <v>1</v>
      </c>
      <c r="K3" s="161"/>
      <c r="L3" s="116" t="s">
        <v>114</v>
      </c>
      <c r="M3" s="116" t="s">
        <v>115</v>
      </c>
      <c r="N3" s="116" t="s">
        <v>116</v>
      </c>
      <c r="O3" s="116" t="s">
        <v>117</v>
      </c>
      <c r="P3" s="116" t="s">
        <v>122</v>
      </c>
      <c r="Q3" s="116" t="s">
        <v>122</v>
      </c>
      <c r="R3" s="151" t="s">
        <v>3</v>
      </c>
      <c r="S3" s="151"/>
      <c r="T3" s="151" t="s">
        <v>5</v>
      </c>
      <c r="U3" s="151"/>
    </row>
    <row r="4" spans="1:22" s="21" customFormat="1" ht="34.5" customHeight="1" x14ac:dyDescent="0.25">
      <c r="A4" s="29" t="s">
        <v>2</v>
      </c>
      <c r="B4" s="149" t="s">
        <v>47</v>
      </c>
      <c r="C4" s="150"/>
      <c r="D4" s="30" t="s">
        <v>118</v>
      </c>
      <c r="E4" s="30" t="s">
        <v>119</v>
      </c>
      <c r="F4" s="30" t="s">
        <v>120</v>
      </c>
      <c r="G4" s="30" t="s">
        <v>121</v>
      </c>
      <c r="H4" s="30" t="s">
        <v>122</v>
      </c>
      <c r="I4" s="30" t="s">
        <v>122</v>
      </c>
      <c r="J4" s="29" t="s">
        <v>0</v>
      </c>
      <c r="K4" s="31" t="s">
        <v>4</v>
      </c>
      <c r="L4" s="30" t="str">
        <f t="shared" ref="L4:Q4" si="0">D4</f>
        <v>Sögel</v>
      </c>
      <c r="M4" s="30" t="str">
        <f t="shared" si="0"/>
        <v>Spahnharrenstätte</v>
      </c>
      <c r="N4" s="30" t="str">
        <f t="shared" si="0"/>
        <v>Börgermoor</v>
      </c>
      <c r="O4" s="30" t="str">
        <f t="shared" si="0"/>
        <v>Wehm</v>
      </c>
      <c r="P4" s="30" t="s">
        <v>122</v>
      </c>
      <c r="Q4" s="30" t="s">
        <v>122</v>
      </c>
      <c r="R4" s="32" t="s">
        <v>0</v>
      </c>
      <c r="S4" s="29" t="s">
        <v>4</v>
      </c>
      <c r="T4" s="31" t="s">
        <v>0</v>
      </c>
      <c r="U4" s="29" t="s">
        <v>6</v>
      </c>
      <c r="V4" s="156" t="s">
        <v>42</v>
      </c>
    </row>
    <row r="5" spans="1:22" ht="15.75" customHeight="1" x14ac:dyDescent="0.2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56"/>
    </row>
    <row r="6" spans="1:22" ht="20.25" customHeight="1" x14ac:dyDescent="0.25">
      <c r="A6" s="35">
        <v>1</v>
      </c>
      <c r="B6" s="152" t="str">
        <f>'Übersicht Gruppen'!B2</f>
        <v>Sögel II</v>
      </c>
      <c r="C6" s="153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1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2">SUM(L6:Q6)</f>
        <v>0</v>
      </c>
      <c r="T6" s="37">
        <f>'Übersicht Gruppen'!S2</f>
        <v>0</v>
      </c>
      <c r="U6" s="38">
        <f>SUM(S6+K6)</f>
        <v>0</v>
      </c>
      <c r="V6" s="157"/>
    </row>
    <row r="7" spans="1:22" ht="20.25" customHeight="1" x14ac:dyDescent="0.25">
      <c r="A7" s="39">
        <v>2</v>
      </c>
      <c r="B7" s="154" t="str">
        <f>'Übersicht Gruppen'!B3</f>
        <v>Spahnharrenstätte I</v>
      </c>
      <c r="C7" s="155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1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2"/>
        <v>0</v>
      </c>
      <c r="T7" s="41">
        <f>'Übersicht Gruppen'!S3</f>
        <v>0</v>
      </c>
      <c r="U7" s="42">
        <f t="shared" ref="U7:U11" si="3">SUM(S7+K7)</f>
        <v>0</v>
      </c>
      <c r="V7" s="42">
        <f>(U6-U7)*-1</f>
        <v>0</v>
      </c>
    </row>
    <row r="8" spans="1:22" ht="20.25" customHeight="1" x14ac:dyDescent="0.25">
      <c r="A8" s="43">
        <v>3</v>
      </c>
      <c r="B8" s="152" t="str">
        <f>'Übersicht Gruppen'!B4</f>
        <v>Börgermoor I</v>
      </c>
      <c r="C8" s="153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1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2"/>
        <v>0</v>
      </c>
      <c r="T8" s="37">
        <f>'Übersicht Gruppen'!S4</f>
        <v>0</v>
      </c>
      <c r="U8" s="38">
        <f t="shared" si="3"/>
        <v>0</v>
      </c>
      <c r="V8" s="38">
        <f t="shared" ref="V8:V11" si="4">(U7-U8)*-1</f>
        <v>0</v>
      </c>
    </row>
    <row r="9" spans="1:22" ht="20.25" customHeight="1" x14ac:dyDescent="0.25">
      <c r="A9" s="29">
        <v>4</v>
      </c>
      <c r="B9" s="154" t="str">
        <f>'Übersicht Gruppen'!B5</f>
        <v>Wehm I</v>
      </c>
      <c r="C9" s="155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1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2"/>
        <v>0</v>
      </c>
      <c r="T9" s="41">
        <f>'Übersicht Gruppen'!S5</f>
        <v>0</v>
      </c>
      <c r="U9" s="42">
        <f t="shared" si="3"/>
        <v>0</v>
      </c>
      <c r="V9" s="42">
        <f t="shared" si="4"/>
        <v>0</v>
      </c>
    </row>
    <row r="10" spans="1:22" ht="20.25" customHeight="1" x14ac:dyDescent="0.25">
      <c r="A10" s="44">
        <v>5</v>
      </c>
      <c r="B10" s="152" t="str">
        <f>'Übersicht Gruppen'!B6</f>
        <v>Rastdorf II</v>
      </c>
      <c r="C10" s="153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1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2"/>
        <v>0</v>
      </c>
      <c r="T10" s="37">
        <f>'Übersicht Gruppen'!S6</f>
        <v>0</v>
      </c>
      <c r="U10" s="38">
        <f t="shared" si="3"/>
        <v>0</v>
      </c>
      <c r="V10" s="38">
        <f t="shared" si="4"/>
        <v>0</v>
      </c>
    </row>
    <row r="11" spans="1:22" ht="20.25" customHeight="1" x14ac:dyDescent="0.25">
      <c r="A11" s="45">
        <v>6</v>
      </c>
      <c r="B11" s="154" t="str">
        <f>'Übersicht Gruppen'!B7</f>
        <v>Börgerwald I</v>
      </c>
      <c r="C11" s="155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1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2"/>
        <v>0</v>
      </c>
      <c r="T11" s="41">
        <f>'Übersicht Gruppen'!S7</f>
        <v>0</v>
      </c>
      <c r="U11" s="42">
        <f t="shared" si="3"/>
        <v>0</v>
      </c>
      <c r="V11" s="42">
        <f t="shared" si="4"/>
        <v>0</v>
      </c>
    </row>
    <row r="12" spans="1:22" x14ac:dyDescent="0.2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25">
      <c r="A13" s="22"/>
      <c r="B13" s="22"/>
      <c r="C13" s="50" t="s">
        <v>30</v>
      </c>
      <c r="D13" s="36">
        <f>AVERAGE(D6:D11)</f>
        <v>0</v>
      </c>
      <c r="E13" s="36">
        <f t="shared" ref="E13:U13" si="5">AVERAGE(E6:E11)</f>
        <v>0</v>
      </c>
      <c r="F13" s="36">
        <f t="shared" si="5"/>
        <v>0</v>
      </c>
      <c r="G13" s="36">
        <f t="shared" si="5"/>
        <v>0</v>
      </c>
      <c r="H13" s="36">
        <f t="shared" si="5"/>
        <v>0</v>
      </c>
      <c r="I13" s="36">
        <f t="shared" si="5"/>
        <v>0</v>
      </c>
      <c r="J13" s="37">
        <f t="shared" si="5"/>
        <v>0</v>
      </c>
      <c r="K13" s="38">
        <f>SUM(K6:K11)/6</f>
        <v>0</v>
      </c>
      <c r="L13" s="36">
        <f t="shared" si="5"/>
        <v>0</v>
      </c>
      <c r="M13" s="36">
        <f t="shared" si="5"/>
        <v>0</v>
      </c>
      <c r="N13" s="36">
        <f t="shared" si="5"/>
        <v>0</v>
      </c>
      <c r="O13" s="36">
        <f t="shared" si="5"/>
        <v>0</v>
      </c>
      <c r="P13" s="36">
        <f t="shared" si="5"/>
        <v>0</v>
      </c>
      <c r="Q13" s="36">
        <f t="shared" si="5"/>
        <v>0</v>
      </c>
      <c r="R13" s="37">
        <f t="shared" si="5"/>
        <v>0</v>
      </c>
      <c r="S13" s="36">
        <f t="shared" si="5"/>
        <v>0</v>
      </c>
      <c r="T13" s="37">
        <f t="shared" si="5"/>
        <v>0</v>
      </c>
      <c r="U13" s="38">
        <f t="shared" si="5"/>
        <v>0</v>
      </c>
      <c r="V13" s="53"/>
    </row>
    <row r="14" spans="1:22" s="51" customFormat="1" ht="9.75" customHeight="1" x14ac:dyDescent="0.2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25">
      <c r="A15" s="22"/>
      <c r="B15" s="22"/>
      <c r="C15" s="22"/>
      <c r="D15" s="46"/>
      <c r="E15" s="46"/>
      <c r="F15" s="46"/>
      <c r="G15" s="46"/>
      <c r="H15" s="46"/>
      <c r="I15" s="46"/>
      <c r="J15" s="151" t="s">
        <v>1</v>
      </c>
      <c r="K15" s="151"/>
      <c r="L15" s="46"/>
      <c r="M15" s="46"/>
      <c r="N15" s="46"/>
      <c r="O15" s="46"/>
      <c r="P15" s="46"/>
      <c r="Q15" s="46"/>
      <c r="R15" s="151" t="s">
        <v>3</v>
      </c>
      <c r="S15" s="151"/>
      <c r="T15" s="151" t="s">
        <v>5</v>
      </c>
      <c r="U15" s="151"/>
      <c r="V15" s="156" t="s">
        <v>42</v>
      </c>
    </row>
    <row r="16" spans="1:22" ht="15.75" customHeight="1" x14ac:dyDescent="0.2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56"/>
    </row>
    <row r="17" spans="1:22" s="51" customFormat="1" ht="18" customHeight="1" x14ac:dyDescent="0.25">
      <c r="A17" s="50">
        <v>1</v>
      </c>
      <c r="B17" s="54" t="str">
        <f>'Übersicht Schützen'!A2</f>
        <v>Schütze 1</v>
      </c>
      <c r="C17" s="91" t="str">
        <f>'Übersicht Schützen'!B2</f>
        <v>Sögel II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7"/>
    </row>
    <row r="18" spans="1:22" s="51" customFormat="1" ht="18" customHeight="1" x14ac:dyDescent="0.25">
      <c r="A18" s="29">
        <v>2</v>
      </c>
      <c r="B18" s="57" t="str">
        <f>'Übersicht Schützen'!A3</f>
        <v>Schütze 2</v>
      </c>
      <c r="C18" s="92" t="str">
        <f>'Übersicht Schützen'!B3</f>
        <v>Sögel II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6">SUM(L18:Q18)</f>
        <v>0</v>
      </c>
      <c r="T18" s="59">
        <f>'Übersicht Schützen'!U3</f>
        <v>0</v>
      </c>
      <c r="U18" s="42">
        <f t="shared" ref="U18:U52" si="7">SUM(K18+S18)</f>
        <v>0</v>
      </c>
      <c r="V18" s="42">
        <f>(U17-U18)*-1</f>
        <v>0</v>
      </c>
    </row>
    <row r="19" spans="1:22" s="51" customFormat="1" ht="18" customHeight="1" x14ac:dyDescent="0.25">
      <c r="A19" s="50">
        <v>3</v>
      </c>
      <c r="B19" s="54" t="str">
        <f>'Übersicht Schützen'!A4</f>
        <v>Schütze 3</v>
      </c>
      <c r="C19" s="91" t="str">
        <f>'Übersicht Schützen'!B4</f>
        <v>Sögel II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8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6"/>
        <v>0</v>
      </c>
      <c r="T19" s="56">
        <f>'Übersicht Schützen'!U4</f>
        <v>0</v>
      </c>
      <c r="U19" s="38">
        <f t="shared" si="7"/>
        <v>0</v>
      </c>
      <c r="V19" s="38">
        <f t="shared" ref="V19:V46" si="9">(U18-U19)*-1</f>
        <v>0</v>
      </c>
    </row>
    <row r="20" spans="1:22" s="51" customFormat="1" ht="18" customHeight="1" x14ac:dyDescent="0.25">
      <c r="A20" s="52">
        <v>4</v>
      </c>
      <c r="B20" s="57" t="str">
        <f>'Übersicht Schützen'!A5</f>
        <v>Schütze 4</v>
      </c>
      <c r="C20" s="92" t="str">
        <f>'Übersicht Schützen'!B5</f>
        <v>Sögel II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8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6"/>
        <v>0</v>
      </c>
      <c r="T20" s="59">
        <f>'Übersicht Schützen'!U5</f>
        <v>0</v>
      </c>
      <c r="U20" s="42">
        <f t="shared" si="7"/>
        <v>0</v>
      </c>
      <c r="V20" s="42">
        <f t="shared" si="9"/>
        <v>0</v>
      </c>
    </row>
    <row r="21" spans="1:22" s="51" customFormat="1" ht="18" customHeight="1" x14ac:dyDescent="0.25">
      <c r="A21" s="43">
        <v>5</v>
      </c>
      <c r="B21" s="54" t="str">
        <f>'Übersicht Schützen'!A6</f>
        <v>Schütze 5</v>
      </c>
      <c r="C21" s="91" t="str">
        <f>'Übersicht Schützen'!B6</f>
        <v>Sögel II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8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6"/>
        <v>0</v>
      </c>
      <c r="T21" s="56">
        <f>'Übersicht Schützen'!U6</f>
        <v>0</v>
      </c>
      <c r="U21" s="38">
        <f t="shared" si="7"/>
        <v>0</v>
      </c>
      <c r="V21" s="38">
        <f t="shared" si="9"/>
        <v>0</v>
      </c>
    </row>
    <row r="22" spans="1:22" s="51" customFormat="1" ht="18" customHeight="1" x14ac:dyDescent="0.25">
      <c r="A22" s="29">
        <v>6</v>
      </c>
      <c r="B22" s="57" t="str">
        <f>'Übersicht Schützen'!A7</f>
        <v>Schütze 6</v>
      </c>
      <c r="C22" s="92" t="str">
        <f>'Übersicht Schützen'!B7</f>
        <v>Sögel II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8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6"/>
        <v>0</v>
      </c>
      <c r="T22" s="59">
        <f>'Übersicht Schützen'!U7</f>
        <v>0</v>
      </c>
      <c r="U22" s="42">
        <f t="shared" si="7"/>
        <v>0</v>
      </c>
      <c r="V22" s="42">
        <f t="shared" si="9"/>
        <v>0</v>
      </c>
    </row>
    <row r="23" spans="1:22" s="51" customFormat="1" ht="18" customHeight="1" x14ac:dyDescent="0.25">
      <c r="A23" s="50">
        <v>7</v>
      </c>
      <c r="B23" s="54" t="str">
        <f>'Übersicht Schützen'!A8</f>
        <v>Schütze 7</v>
      </c>
      <c r="C23" s="91" t="str">
        <f>'Übersicht Schützen'!B8</f>
        <v>Spahnharrenstätte I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8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6"/>
        <v>0</v>
      </c>
      <c r="T23" s="56">
        <f>'Übersicht Schützen'!U8</f>
        <v>0</v>
      </c>
      <c r="U23" s="38">
        <f t="shared" si="7"/>
        <v>0</v>
      </c>
      <c r="V23" s="38">
        <f t="shared" si="9"/>
        <v>0</v>
      </c>
    </row>
    <row r="24" spans="1:22" s="51" customFormat="1" ht="18" customHeight="1" x14ac:dyDescent="0.25">
      <c r="A24" s="29">
        <v>8</v>
      </c>
      <c r="B24" s="57" t="str">
        <f>'Übersicht Schützen'!A9</f>
        <v>Schütze 8</v>
      </c>
      <c r="C24" s="92" t="str">
        <f>'Übersicht Schützen'!B9</f>
        <v>Spahnharrenstätte I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8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6"/>
        <v>0</v>
      </c>
      <c r="T24" s="59">
        <f>'Übersicht Schützen'!U9</f>
        <v>0</v>
      </c>
      <c r="U24" s="42">
        <f t="shared" si="7"/>
        <v>0</v>
      </c>
      <c r="V24" s="42">
        <f t="shared" si="9"/>
        <v>0</v>
      </c>
    </row>
    <row r="25" spans="1:22" s="51" customFormat="1" ht="18" customHeight="1" x14ac:dyDescent="0.25">
      <c r="A25" s="43">
        <v>9</v>
      </c>
      <c r="B25" s="54" t="str">
        <f>'Übersicht Schützen'!A10</f>
        <v>Schütze 9</v>
      </c>
      <c r="C25" s="91" t="str">
        <f>'Übersicht Schützen'!B10</f>
        <v>Spahnharrenstätte I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8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6"/>
        <v>0</v>
      </c>
      <c r="T25" s="56">
        <f>'Übersicht Schützen'!U10</f>
        <v>0</v>
      </c>
      <c r="U25" s="38">
        <f t="shared" si="7"/>
        <v>0</v>
      </c>
      <c r="V25" s="38">
        <f t="shared" si="9"/>
        <v>0</v>
      </c>
    </row>
    <row r="26" spans="1:22" s="51" customFormat="1" ht="18" customHeight="1" x14ac:dyDescent="0.25">
      <c r="A26" s="52">
        <v>10</v>
      </c>
      <c r="B26" s="57" t="str">
        <f>'Übersicht Schützen'!A11</f>
        <v>Schütze 10</v>
      </c>
      <c r="C26" s="92" t="str">
        <f>'Übersicht Schützen'!B11</f>
        <v>Spahnharrenstätte I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8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6"/>
        <v>0</v>
      </c>
      <c r="T26" s="59">
        <f>'Übersicht Schützen'!U11</f>
        <v>0</v>
      </c>
      <c r="U26" s="42">
        <f t="shared" si="7"/>
        <v>0</v>
      </c>
      <c r="V26" s="42">
        <f t="shared" si="9"/>
        <v>0</v>
      </c>
    </row>
    <row r="27" spans="1:22" s="51" customFormat="1" ht="18" customHeight="1" x14ac:dyDescent="0.25">
      <c r="A27" s="50">
        <v>11</v>
      </c>
      <c r="B27" s="54" t="str">
        <f>'Übersicht Schützen'!A12</f>
        <v>Schütze 11</v>
      </c>
      <c r="C27" s="91" t="str">
        <f>'Übersicht Schützen'!B12</f>
        <v>Spahnharrenstätte I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8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6"/>
        <v>0</v>
      </c>
      <c r="T27" s="56">
        <f>'Übersicht Schützen'!U12</f>
        <v>0</v>
      </c>
      <c r="U27" s="38">
        <f t="shared" si="7"/>
        <v>0</v>
      </c>
      <c r="V27" s="38">
        <f t="shared" si="9"/>
        <v>0</v>
      </c>
    </row>
    <row r="28" spans="1:22" s="51" customFormat="1" ht="18" customHeight="1" x14ac:dyDescent="0.25">
      <c r="A28" s="29">
        <v>12</v>
      </c>
      <c r="B28" s="57" t="str">
        <f>'Übersicht Schützen'!A13</f>
        <v>Schütze 12</v>
      </c>
      <c r="C28" s="92" t="str">
        <f>'Übersicht Schützen'!B13</f>
        <v>Spahnharrenstätte I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8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6"/>
        <v>0</v>
      </c>
      <c r="T28" s="59">
        <f>'Übersicht Schützen'!U13</f>
        <v>0</v>
      </c>
      <c r="U28" s="42">
        <f t="shared" si="7"/>
        <v>0</v>
      </c>
      <c r="V28" s="42">
        <f t="shared" si="9"/>
        <v>0</v>
      </c>
    </row>
    <row r="29" spans="1:22" s="51" customFormat="1" ht="18" customHeight="1" x14ac:dyDescent="0.25">
      <c r="A29" s="50">
        <v>13</v>
      </c>
      <c r="B29" s="54" t="str">
        <f>'Übersicht Schützen'!A14</f>
        <v>Schütze 13</v>
      </c>
      <c r="C29" s="91" t="str">
        <f>'Übersicht Schützen'!B14</f>
        <v>Börgermoor 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8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6"/>
        <v>0</v>
      </c>
      <c r="T29" s="56">
        <f>'Übersicht Schützen'!U14</f>
        <v>0</v>
      </c>
      <c r="U29" s="38">
        <f t="shared" si="7"/>
        <v>0</v>
      </c>
      <c r="V29" s="38">
        <f t="shared" si="9"/>
        <v>0</v>
      </c>
    </row>
    <row r="30" spans="1:22" s="51" customFormat="1" ht="18" customHeight="1" x14ac:dyDescent="0.25">
      <c r="A30" s="52">
        <v>14</v>
      </c>
      <c r="B30" s="57" t="str">
        <f>'Übersicht Schützen'!A15</f>
        <v>Schütze 14</v>
      </c>
      <c r="C30" s="92" t="str">
        <f>'Übersicht Schützen'!B15</f>
        <v>Börgermoor 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8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6"/>
        <v>0</v>
      </c>
      <c r="T30" s="59">
        <f>'Übersicht Schützen'!U15</f>
        <v>0</v>
      </c>
      <c r="U30" s="42">
        <f t="shared" si="7"/>
        <v>0</v>
      </c>
      <c r="V30" s="42">
        <f t="shared" si="9"/>
        <v>0</v>
      </c>
    </row>
    <row r="31" spans="1:22" s="51" customFormat="1" ht="18" customHeight="1" x14ac:dyDescent="0.25">
      <c r="A31" s="43">
        <v>15</v>
      </c>
      <c r="B31" s="54" t="str">
        <f>'Übersicht Schützen'!A16</f>
        <v>Schütze 15</v>
      </c>
      <c r="C31" s="91" t="str">
        <f>'Übersicht Schützen'!B16</f>
        <v>Börgermoor 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8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6"/>
        <v>0</v>
      </c>
      <c r="T31" s="56">
        <f>'Übersicht Schützen'!U16</f>
        <v>0</v>
      </c>
      <c r="U31" s="38">
        <f t="shared" si="7"/>
        <v>0</v>
      </c>
      <c r="V31" s="38">
        <f t="shared" si="9"/>
        <v>0</v>
      </c>
    </row>
    <row r="32" spans="1:22" s="51" customFormat="1" ht="18" customHeight="1" x14ac:dyDescent="0.25">
      <c r="A32" s="29">
        <v>16</v>
      </c>
      <c r="B32" s="57" t="str">
        <f>'Übersicht Schützen'!A17</f>
        <v>Schütze 16</v>
      </c>
      <c r="C32" s="92" t="str">
        <f>'Übersicht Schützen'!B17</f>
        <v>Börgermoor 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8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6"/>
        <v>0</v>
      </c>
      <c r="T32" s="59">
        <f>'Übersicht Schützen'!U17</f>
        <v>0</v>
      </c>
      <c r="U32" s="42">
        <f t="shared" si="7"/>
        <v>0</v>
      </c>
      <c r="V32" s="42">
        <f t="shared" si="9"/>
        <v>0</v>
      </c>
    </row>
    <row r="33" spans="1:44" s="51" customFormat="1" ht="18" customHeight="1" x14ac:dyDescent="0.25">
      <c r="A33" s="50">
        <v>17</v>
      </c>
      <c r="B33" s="54" t="str">
        <f>'Übersicht Schützen'!A18</f>
        <v>Schütze 17</v>
      </c>
      <c r="C33" s="91" t="str">
        <f>'Übersicht Schützen'!B18</f>
        <v>Börgermoor 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8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6"/>
        <v>0</v>
      </c>
      <c r="T33" s="56">
        <f>'Übersicht Schützen'!U18</f>
        <v>0</v>
      </c>
      <c r="U33" s="38">
        <f t="shared" si="7"/>
        <v>0</v>
      </c>
      <c r="V33" s="38">
        <f t="shared" si="9"/>
        <v>0</v>
      </c>
    </row>
    <row r="34" spans="1:44" s="51" customFormat="1" ht="18" customHeight="1" x14ac:dyDescent="0.25">
      <c r="A34" s="29">
        <v>18</v>
      </c>
      <c r="B34" s="57" t="str">
        <f>'Übersicht Schützen'!A19</f>
        <v>Schütze 18</v>
      </c>
      <c r="C34" s="92" t="str">
        <f>'Übersicht Schützen'!B19</f>
        <v>Börgermoor 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8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6"/>
        <v>0</v>
      </c>
      <c r="T34" s="59">
        <f>'Übersicht Schützen'!U19</f>
        <v>0</v>
      </c>
      <c r="U34" s="42">
        <f t="shared" si="7"/>
        <v>0</v>
      </c>
      <c r="V34" s="42">
        <f t="shared" si="9"/>
        <v>0</v>
      </c>
      <c r="AB34" s="60"/>
      <c r="AO34" s="61"/>
      <c r="AP34" s="61"/>
      <c r="AQ34" s="61"/>
      <c r="AR34" s="61"/>
    </row>
    <row r="35" spans="1:44" s="51" customFormat="1" ht="18" customHeight="1" x14ac:dyDescent="0.25">
      <c r="A35" s="43">
        <v>19</v>
      </c>
      <c r="B35" s="54" t="str">
        <f>'Übersicht Schützen'!A20</f>
        <v>Schütze 19</v>
      </c>
      <c r="C35" s="91" t="str">
        <f>'Übersicht Schützen'!B20</f>
        <v>Wehm I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8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6"/>
        <v>0</v>
      </c>
      <c r="T35" s="56">
        <f>'Übersicht Schützen'!U20</f>
        <v>0</v>
      </c>
      <c r="U35" s="38">
        <f t="shared" si="7"/>
        <v>0</v>
      </c>
      <c r="V35" s="38">
        <f t="shared" si="9"/>
        <v>0</v>
      </c>
    </row>
    <row r="36" spans="1:44" s="51" customFormat="1" ht="18" customHeight="1" x14ac:dyDescent="0.25">
      <c r="A36" s="52">
        <v>20</v>
      </c>
      <c r="B36" s="57" t="str">
        <f>'Übersicht Schützen'!A21</f>
        <v>Schütze 20</v>
      </c>
      <c r="C36" s="92" t="str">
        <f>'Übersicht Schützen'!B21</f>
        <v>Wehm I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8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6"/>
        <v>0</v>
      </c>
      <c r="T36" s="59">
        <f>'Übersicht Schützen'!U21</f>
        <v>0</v>
      </c>
      <c r="U36" s="42">
        <f t="shared" si="7"/>
        <v>0</v>
      </c>
      <c r="V36" s="42">
        <f t="shared" si="9"/>
        <v>0</v>
      </c>
    </row>
    <row r="37" spans="1:44" s="51" customFormat="1" ht="18" customHeight="1" x14ac:dyDescent="0.25">
      <c r="A37" s="50">
        <v>21</v>
      </c>
      <c r="B37" s="54" t="str">
        <f>'Übersicht Schützen'!A22</f>
        <v>Schütze 21</v>
      </c>
      <c r="C37" s="91" t="str">
        <f>'Übersicht Schützen'!B22</f>
        <v>Wehm I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8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6"/>
        <v>0</v>
      </c>
      <c r="T37" s="56">
        <f>'Übersicht Schützen'!U22</f>
        <v>0</v>
      </c>
      <c r="U37" s="38">
        <f t="shared" si="7"/>
        <v>0</v>
      </c>
      <c r="V37" s="38">
        <f t="shared" si="9"/>
        <v>0</v>
      </c>
    </row>
    <row r="38" spans="1:44" s="51" customFormat="1" ht="18" customHeight="1" x14ac:dyDescent="0.25">
      <c r="A38" s="29">
        <v>22</v>
      </c>
      <c r="B38" s="57" t="str">
        <f>'Übersicht Schützen'!A23</f>
        <v>Schütze 22</v>
      </c>
      <c r="C38" s="92" t="str">
        <f>'Übersicht Schützen'!B23</f>
        <v>Wehm I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8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6"/>
        <v>0</v>
      </c>
      <c r="T38" s="59">
        <f>'Übersicht Schützen'!U23</f>
        <v>0</v>
      </c>
      <c r="U38" s="42">
        <f t="shared" si="7"/>
        <v>0</v>
      </c>
      <c r="V38" s="42">
        <f t="shared" si="9"/>
        <v>0</v>
      </c>
    </row>
    <row r="39" spans="1:44" s="51" customFormat="1" ht="18" customHeight="1" x14ac:dyDescent="0.25">
      <c r="A39" s="50">
        <v>23</v>
      </c>
      <c r="B39" s="54" t="str">
        <f>'Übersicht Schützen'!A24</f>
        <v>Schütze 23</v>
      </c>
      <c r="C39" s="91" t="str">
        <f>'Übersicht Schützen'!B24</f>
        <v>Wehm I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8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6"/>
        <v>0</v>
      </c>
      <c r="T39" s="56">
        <f>'Übersicht Schützen'!U24</f>
        <v>0</v>
      </c>
      <c r="U39" s="38">
        <f t="shared" si="7"/>
        <v>0</v>
      </c>
      <c r="V39" s="38">
        <f t="shared" si="9"/>
        <v>0</v>
      </c>
    </row>
    <row r="40" spans="1:44" s="51" customFormat="1" ht="18" customHeight="1" x14ac:dyDescent="0.25">
      <c r="A40" s="52">
        <v>24</v>
      </c>
      <c r="B40" s="57" t="str">
        <f>'Übersicht Schützen'!A25</f>
        <v>Schütze 24</v>
      </c>
      <c r="C40" s="92" t="str">
        <f>'Übersicht Schützen'!B25</f>
        <v>Wehm I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8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6"/>
        <v>0</v>
      </c>
      <c r="T40" s="59">
        <f>'Übersicht Schützen'!U25</f>
        <v>0</v>
      </c>
      <c r="U40" s="42">
        <f t="shared" si="7"/>
        <v>0</v>
      </c>
      <c r="V40" s="42">
        <f t="shared" si="9"/>
        <v>0</v>
      </c>
    </row>
    <row r="41" spans="1:44" s="51" customFormat="1" ht="18" customHeight="1" x14ac:dyDescent="0.25">
      <c r="A41" s="43">
        <v>25</v>
      </c>
      <c r="B41" s="54" t="str">
        <f>'Übersicht Schützen'!A26</f>
        <v>Schütze 25</v>
      </c>
      <c r="C41" s="91" t="str">
        <f>'Übersicht Schützen'!B26</f>
        <v>Rastdorf II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8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6"/>
        <v>0</v>
      </c>
      <c r="T41" s="56">
        <f>'Übersicht Schützen'!U26</f>
        <v>0</v>
      </c>
      <c r="U41" s="38">
        <f t="shared" si="7"/>
        <v>0</v>
      </c>
      <c r="V41" s="38">
        <f t="shared" si="9"/>
        <v>0</v>
      </c>
    </row>
    <row r="42" spans="1:44" s="51" customFormat="1" ht="18" customHeight="1" x14ac:dyDescent="0.25">
      <c r="A42" s="29">
        <v>26</v>
      </c>
      <c r="B42" s="57" t="str">
        <f>'Übersicht Schützen'!A27</f>
        <v>Schütze 26</v>
      </c>
      <c r="C42" s="92" t="str">
        <f>'Übersicht Schützen'!B27</f>
        <v>Rastdorf II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8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6"/>
        <v>0</v>
      </c>
      <c r="T42" s="59">
        <f>'Übersicht Schützen'!U27</f>
        <v>0</v>
      </c>
      <c r="U42" s="42">
        <f t="shared" si="7"/>
        <v>0</v>
      </c>
      <c r="V42" s="42">
        <f t="shared" si="9"/>
        <v>0</v>
      </c>
    </row>
    <row r="43" spans="1:44" s="51" customFormat="1" ht="18" customHeight="1" x14ac:dyDescent="0.25">
      <c r="A43" s="50">
        <v>27</v>
      </c>
      <c r="B43" s="54" t="str">
        <f>'Übersicht Schützen'!A28</f>
        <v>Schütze 27</v>
      </c>
      <c r="C43" s="91" t="str">
        <f>'Übersicht Schützen'!B28</f>
        <v>Rastdorf II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8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6"/>
        <v>0</v>
      </c>
      <c r="T43" s="56">
        <f>'Übersicht Schützen'!U28</f>
        <v>0</v>
      </c>
      <c r="U43" s="38">
        <f t="shared" si="7"/>
        <v>0</v>
      </c>
      <c r="V43" s="38">
        <f t="shared" si="9"/>
        <v>0</v>
      </c>
    </row>
    <row r="44" spans="1:44" s="51" customFormat="1" ht="18" customHeight="1" x14ac:dyDescent="0.25">
      <c r="A44" s="29">
        <v>28</v>
      </c>
      <c r="B44" s="57" t="str">
        <f>'Übersicht Schützen'!A29</f>
        <v>Schütze 28</v>
      </c>
      <c r="C44" s="92" t="str">
        <f>'Übersicht Schützen'!B29</f>
        <v>Rastdorf II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8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6"/>
        <v>0</v>
      </c>
      <c r="T44" s="59">
        <f>'Übersicht Schützen'!U29</f>
        <v>0</v>
      </c>
      <c r="U44" s="42">
        <f t="shared" si="7"/>
        <v>0</v>
      </c>
      <c r="V44" s="42">
        <f t="shared" si="9"/>
        <v>0</v>
      </c>
    </row>
    <row r="45" spans="1:44" s="51" customFormat="1" ht="18" customHeight="1" x14ac:dyDescent="0.25">
      <c r="A45" s="50">
        <v>29</v>
      </c>
      <c r="B45" s="54" t="str">
        <f>'Übersicht Schützen'!A30</f>
        <v>Schütze 29</v>
      </c>
      <c r="C45" s="91" t="str">
        <f>'Übersicht Schützen'!B30</f>
        <v>Rastdorf II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8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6"/>
        <v>0</v>
      </c>
      <c r="T45" s="56">
        <f>'Übersicht Schützen'!U30</f>
        <v>0</v>
      </c>
      <c r="U45" s="38">
        <f t="shared" si="7"/>
        <v>0</v>
      </c>
      <c r="V45" s="38">
        <v>0</v>
      </c>
    </row>
    <row r="46" spans="1:44" s="51" customFormat="1" ht="18" customHeight="1" x14ac:dyDescent="0.25">
      <c r="A46" s="29">
        <v>30</v>
      </c>
      <c r="B46" s="57" t="str">
        <f>'Übersicht Schützen'!A31</f>
        <v>Schütze 30</v>
      </c>
      <c r="C46" s="92" t="str">
        <f>'Übersicht Schützen'!B31</f>
        <v>Rastdorf II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8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6"/>
        <v>0</v>
      </c>
      <c r="T46" s="59">
        <f>'Übersicht Schützen'!U31</f>
        <v>0</v>
      </c>
      <c r="U46" s="42">
        <f t="shared" si="7"/>
        <v>0</v>
      </c>
      <c r="V46" s="42">
        <f t="shared" si="9"/>
        <v>0</v>
      </c>
    </row>
    <row r="47" spans="1:44" s="51" customFormat="1" ht="18" customHeight="1" x14ac:dyDescent="0.25">
      <c r="A47" s="50">
        <v>31</v>
      </c>
      <c r="B47" s="54" t="str">
        <f>'Übersicht Schützen'!A32</f>
        <v>Schütze 31</v>
      </c>
      <c r="C47" s="91" t="str">
        <f>'Übersicht Schützen'!B32</f>
        <v>Börgerwald I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8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6"/>
        <v>0</v>
      </c>
      <c r="T47" s="56">
        <f>'Übersicht Schützen'!U32</f>
        <v>0</v>
      </c>
      <c r="U47" s="38">
        <f t="shared" si="7"/>
        <v>0</v>
      </c>
      <c r="V47" s="38">
        <f t="shared" ref="V47:V50" si="10">(U46-U47)*-1</f>
        <v>0</v>
      </c>
    </row>
    <row r="48" spans="1:44" s="51" customFormat="1" ht="18" customHeight="1" x14ac:dyDescent="0.25">
      <c r="A48" s="29">
        <v>32</v>
      </c>
      <c r="B48" s="57" t="str">
        <f>'Übersicht Schützen'!A33</f>
        <v>Schütze 32</v>
      </c>
      <c r="C48" s="92" t="str">
        <f>'Übersicht Schützen'!B33</f>
        <v>Börgerwald I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8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6"/>
        <v>0</v>
      </c>
      <c r="T48" s="59">
        <f>'Übersicht Schützen'!U33</f>
        <v>0</v>
      </c>
      <c r="U48" s="42">
        <f t="shared" si="7"/>
        <v>0</v>
      </c>
      <c r="V48" s="42">
        <f t="shared" si="10"/>
        <v>0</v>
      </c>
    </row>
    <row r="49" spans="1:22" s="51" customFormat="1" ht="18" customHeight="1" x14ac:dyDescent="0.25">
      <c r="A49" s="50">
        <v>33</v>
      </c>
      <c r="B49" s="54" t="str">
        <f>'Übersicht Schützen'!A34</f>
        <v>Schütze 33</v>
      </c>
      <c r="C49" s="91" t="str">
        <f>'Übersicht Schützen'!B34</f>
        <v>Börgerwald I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8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6"/>
        <v>0</v>
      </c>
      <c r="T49" s="56">
        <f>'Übersicht Schützen'!U34</f>
        <v>0</v>
      </c>
      <c r="U49" s="38">
        <f t="shared" si="7"/>
        <v>0</v>
      </c>
      <c r="V49" s="38">
        <f t="shared" si="10"/>
        <v>0</v>
      </c>
    </row>
    <row r="50" spans="1:22" s="51" customFormat="1" ht="18" customHeight="1" x14ac:dyDescent="0.25">
      <c r="A50" s="29">
        <v>34</v>
      </c>
      <c r="B50" s="57" t="str">
        <f>'Übersicht Schützen'!A35</f>
        <v>Schütze 34</v>
      </c>
      <c r="C50" s="92" t="str">
        <f>'Übersicht Schützen'!B35</f>
        <v>Börgerwald I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8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6"/>
        <v>0</v>
      </c>
      <c r="T50" s="59">
        <f>'Übersicht Schützen'!U35</f>
        <v>0</v>
      </c>
      <c r="U50" s="42">
        <f t="shared" si="7"/>
        <v>0</v>
      </c>
      <c r="V50" s="42">
        <f t="shared" si="10"/>
        <v>0</v>
      </c>
    </row>
    <row r="51" spans="1:22" s="51" customFormat="1" ht="18" customHeight="1" x14ac:dyDescent="0.25">
      <c r="A51" s="50">
        <v>35</v>
      </c>
      <c r="B51" s="54" t="str">
        <f>'Übersicht Schützen'!A36</f>
        <v>Schütze 35</v>
      </c>
      <c r="C51" s="91" t="str">
        <f>'Übersicht Schützen'!B36</f>
        <v>Börgerwald I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8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6"/>
        <v>0</v>
      </c>
      <c r="T51" s="56">
        <f>'Übersicht Schützen'!U36</f>
        <v>0</v>
      </c>
      <c r="U51" s="38">
        <f t="shared" si="7"/>
        <v>0</v>
      </c>
      <c r="V51" s="38">
        <f t="shared" ref="V51:V52" si="11">(U50-U51)*-1</f>
        <v>0</v>
      </c>
    </row>
    <row r="52" spans="1:22" s="51" customFormat="1" ht="18" customHeight="1" x14ac:dyDescent="0.25">
      <c r="A52" s="29">
        <v>36</v>
      </c>
      <c r="B52" s="57" t="str">
        <f>'Übersicht Schützen'!A37</f>
        <v>Schütze 36</v>
      </c>
      <c r="C52" s="92" t="str">
        <f>'Übersicht Schützen'!B37</f>
        <v>Börgerwald I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8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6"/>
        <v>0</v>
      </c>
      <c r="T52" s="59">
        <f>'Übersicht Schützen'!U37</f>
        <v>0</v>
      </c>
      <c r="U52" s="42">
        <f t="shared" si="7"/>
        <v>0</v>
      </c>
      <c r="V52" s="42">
        <f t="shared" si="11"/>
        <v>0</v>
      </c>
    </row>
    <row r="53" spans="1:22" ht="6.75" customHeight="1" x14ac:dyDescent="0.2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2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2">IF(SUM(S17:S52)&lt;&gt;0,AVERAGEIF(S17:S52,"&lt;&gt;0"),0)</f>
        <v>0</v>
      </c>
      <c r="T54" s="37">
        <f t="shared" si="12"/>
        <v>0</v>
      </c>
      <c r="U54" s="117">
        <f>(K54+S54)</f>
        <v>0</v>
      </c>
      <c r="V54" s="89"/>
    </row>
    <row r="55" spans="1:22" x14ac:dyDescent="0.2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25">
      <c r="A56" s="22"/>
      <c r="B56" s="22"/>
      <c r="C56" s="22"/>
      <c r="D56" s="48"/>
    </row>
    <row r="57" spans="1:22" x14ac:dyDescent="0.25">
      <c r="A57" s="22"/>
      <c r="B57" s="22"/>
      <c r="C57" s="22"/>
    </row>
    <row r="58" spans="1:22" x14ac:dyDescent="0.25">
      <c r="A58" s="22"/>
      <c r="B58" s="22"/>
      <c r="C58" s="22"/>
    </row>
    <row r="59" spans="1:22" x14ac:dyDescent="0.25">
      <c r="A59" s="22"/>
      <c r="B59" s="22"/>
      <c r="C59" s="22"/>
    </row>
    <row r="60" spans="1:22" x14ac:dyDescent="0.25">
      <c r="A60" s="22"/>
      <c r="B60" s="22"/>
      <c r="C60" s="22"/>
    </row>
    <row r="61" spans="1:22" x14ac:dyDescent="0.25">
      <c r="A61" s="22"/>
      <c r="B61" s="22"/>
      <c r="C61" s="22"/>
    </row>
    <row r="62" spans="1:22" x14ac:dyDescent="0.25">
      <c r="A62" s="22"/>
      <c r="B62" s="22"/>
      <c r="C62" s="22"/>
    </row>
    <row r="63" spans="1:22" x14ac:dyDescent="0.25">
      <c r="A63" s="22"/>
      <c r="B63" s="22"/>
      <c r="C63" s="22"/>
    </row>
    <row r="64" spans="1:22" x14ac:dyDescent="0.25">
      <c r="A64" s="22"/>
      <c r="B64" s="22"/>
      <c r="C64" s="22"/>
      <c r="E64" s="23"/>
      <c r="J64" s="22"/>
      <c r="O64" s="23"/>
      <c r="T64" s="22"/>
    </row>
    <row r="65" spans="1:20" x14ac:dyDescent="0.25">
      <c r="A65" s="22"/>
      <c r="B65" s="22"/>
      <c r="C65" s="22"/>
      <c r="E65" s="23"/>
      <c r="J65" s="22"/>
      <c r="O65" s="23"/>
      <c r="T65" s="22"/>
    </row>
    <row r="66" spans="1:20" x14ac:dyDescent="0.25">
      <c r="A66" s="22"/>
      <c r="B66" s="22"/>
      <c r="C66" s="22"/>
      <c r="E66" s="23"/>
      <c r="J66" s="22"/>
      <c r="O66" s="23"/>
      <c r="T66" s="22"/>
    </row>
    <row r="67" spans="1:20" x14ac:dyDescent="0.25">
      <c r="A67" s="22"/>
      <c r="B67" s="22"/>
      <c r="C67" s="22"/>
      <c r="E67" s="23"/>
      <c r="J67" s="22"/>
      <c r="O67" s="23"/>
      <c r="T67" s="22"/>
    </row>
    <row r="68" spans="1:20" x14ac:dyDescent="0.25">
      <c r="A68" s="22"/>
      <c r="B68" s="22"/>
      <c r="C68" s="22"/>
      <c r="E68" s="23"/>
      <c r="J68" s="22"/>
      <c r="O68" s="23"/>
      <c r="T68" s="22"/>
    </row>
    <row r="69" spans="1:20" x14ac:dyDescent="0.25">
      <c r="A69" s="22"/>
      <c r="B69" s="22"/>
      <c r="C69" s="22"/>
      <c r="E69" s="23"/>
      <c r="J69" s="22"/>
      <c r="O69" s="23"/>
      <c r="T69" s="22"/>
    </row>
    <row r="70" spans="1:20" x14ac:dyDescent="0.25">
      <c r="E70" s="23"/>
      <c r="J70" s="22"/>
      <c r="O70" s="23"/>
      <c r="T70" s="22"/>
    </row>
    <row r="71" spans="1:20" x14ac:dyDescent="0.25">
      <c r="E71" s="23"/>
      <c r="J71" s="22"/>
      <c r="O71" s="23"/>
      <c r="T71" s="22"/>
    </row>
    <row r="72" spans="1:20" x14ac:dyDescent="0.25">
      <c r="E72" s="23"/>
      <c r="J72" s="22"/>
      <c r="O72" s="23"/>
      <c r="T72" s="22"/>
    </row>
    <row r="73" spans="1:20" x14ac:dyDescent="0.25">
      <c r="E73" s="23"/>
      <c r="J73" s="22"/>
      <c r="O73" s="23"/>
      <c r="T73" s="22"/>
    </row>
    <row r="74" spans="1:20" x14ac:dyDescent="0.25">
      <c r="E74" s="23"/>
      <c r="J74" s="22"/>
      <c r="O74" s="23"/>
      <c r="T74" s="22"/>
    </row>
    <row r="75" spans="1:20" x14ac:dyDescent="0.25">
      <c r="E75" s="23"/>
      <c r="J75" s="22"/>
      <c r="O75" s="23"/>
      <c r="T75" s="22"/>
    </row>
    <row r="76" spans="1:20" x14ac:dyDescent="0.25">
      <c r="E76" s="23"/>
      <c r="J76" s="22"/>
      <c r="O76" s="23"/>
      <c r="T76" s="22"/>
    </row>
    <row r="77" spans="1:20" x14ac:dyDescent="0.25">
      <c r="E77" s="23"/>
      <c r="J77" s="22"/>
      <c r="O77" s="23"/>
      <c r="T77" s="22"/>
    </row>
    <row r="78" spans="1:20" x14ac:dyDescent="0.25">
      <c r="E78" s="23"/>
      <c r="J78" s="22"/>
      <c r="O78" s="23"/>
      <c r="T78" s="22"/>
    </row>
    <row r="79" spans="1:20" x14ac:dyDescent="0.25">
      <c r="E79" s="23"/>
      <c r="J79" s="22"/>
      <c r="O79" s="23"/>
      <c r="T79" s="22"/>
    </row>
  </sheetData>
  <sheetProtection algorithmName="SHA-512" hashValue="uKj1lOrFwG5P2zwkkWKngPHLYrDq2WpxCl2HcGCHkBC6vj2unyLOfW007mc1ZcI57DxdDUjQBCvBVTkUbdDOGg==" saltValue="emYCVJkkN89w04kotHI+jg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V15:V17"/>
    <mergeCell ref="P1:Q1"/>
    <mergeCell ref="M1:O1"/>
    <mergeCell ref="K1:L1"/>
    <mergeCell ref="J3:K3"/>
    <mergeCell ref="R3:S3"/>
    <mergeCell ref="T3:U3"/>
    <mergeCell ref="V4:V6"/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85725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409575</xdr:colOff>
                    <xdr:row>15</xdr:row>
                    <xdr:rowOff>104775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85546875" style="69" hidden="1" customWidth="1"/>
    <col min="8" max="8" width="2.28515625" style="69" hidden="1" customWidth="1"/>
    <col min="9" max="9" width="8.85546875" style="69" hidden="1" customWidth="1"/>
    <col min="10" max="10" width="2.28515625" style="69" hidden="1" customWidth="1"/>
    <col min="11" max="11" width="8.8554687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8.85546875" style="69" hidden="1" customWidth="1"/>
    <col min="16" max="16" width="2.28515625" style="69" hidden="1" customWidth="1"/>
    <col min="17" max="17" width="8.855468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7" x14ac:dyDescent="0.2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>Börgermoor</v>
      </c>
      <c r="X1" s="170"/>
    </row>
    <row r="2" spans="1:27" x14ac:dyDescent="0.25">
      <c r="A2" s="106">
        <v>1</v>
      </c>
      <c r="B2" s="64" t="str">
        <f>'Wettkampf 1'!B2</f>
        <v>Sögel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13.03.27</v>
      </c>
      <c r="X2" s="170"/>
    </row>
    <row r="3" spans="1:27" x14ac:dyDescent="0.25">
      <c r="A3" s="106">
        <v>2</v>
      </c>
      <c r="B3" s="64" t="str">
        <f>'Wettkampf 1'!B3</f>
        <v>Spahnharrenstätte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25">
      <c r="A4" s="106">
        <v>3</v>
      </c>
      <c r="B4" s="64" t="str">
        <f>'Wettkampf 1'!B4</f>
        <v>Börgermoor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25">
      <c r="A5" s="106">
        <v>4</v>
      </c>
      <c r="B5" s="64" t="str">
        <f>'Wettkampf 1'!B5</f>
        <v>Wehm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25">
      <c r="A6" s="106">
        <v>5</v>
      </c>
      <c r="B6" s="64" t="str">
        <f>'Wettkampf 1'!B6</f>
        <v>Rastdorf 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25">
      <c r="A7" s="106">
        <v>6</v>
      </c>
      <c r="B7" s="64" t="str">
        <f>'Wettkampf 1'!B7</f>
        <v>Börgerwald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25">
      <c r="U8" s="76"/>
      <c r="V8" s="76"/>
      <c r="W8" s="76"/>
      <c r="X8" s="76"/>
      <c r="Y8" s="76"/>
    </row>
    <row r="9" spans="1:27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Börgermoor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Börgermoor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Börgermoor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Börgermoor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Börgermoor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Börgermoor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Wehm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Wehm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Wehm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Wehm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Wehm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Wehm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Rastdorf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Rastdorf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Rastdorf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Rastdorf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Rastdorf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Rastdorf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85546875" style="69" hidden="1" customWidth="1"/>
    <col min="8" max="8" width="2.28515625" style="69" hidden="1" customWidth="1"/>
    <col min="9" max="9" width="8.85546875" style="69" hidden="1" customWidth="1"/>
    <col min="10" max="10" width="2.28515625" style="69" hidden="1" customWidth="1"/>
    <col min="11" max="11" width="8.8554687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8.85546875" style="69" hidden="1" customWidth="1"/>
    <col min="16" max="16" width="2.28515625" style="69" hidden="1" customWidth="1"/>
    <col min="17" max="17" width="8.855468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7" x14ac:dyDescent="0.2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Wehm</v>
      </c>
      <c r="X1" s="170"/>
    </row>
    <row r="2" spans="1:27" x14ac:dyDescent="0.25">
      <c r="A2" s="106">
        <v>1</v>
      </c>
      <c r="B2" s="64" t="str">
        <f>'Wettkampf 1'!B2</f>
        <v>Sögel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17.04.27</v>
      </c>
      <c r="X2" s="170"/>
    </row>
    <row r="3" spans="1:27" x14ac:dyDescent="0.25">
      <c r="A3" s="106">
        <v>2</v>
      </c>
      <c r="B3" s="64" t="str">
        <f>'Wettkampf 1'!B3</f>
        <v>Spahnharrenstätte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25">
      <c r="A4" s="106">
        <v>3</v>
      </c>
      <c r="B4" s="64" t="str">
        <f>'Wettkampf 1'!B4</f>
        <v>Börgermoor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25">
      <c r="A5" s="106">
        <v>4</v>
      </c>
      <c r="B5" s="64" t="str">
        <f>'Wettkampf 1'!B5</f>
        <v>Wehm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25">
      <c r="A6" s="106">
        <v>5</v>
      </c>
      <c r="B6" s="64" t="str">
        <f>'Wettkampf 1'!B6</f>
        <v>Rastdorf 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25">
      <c r="A7" s="106">
        <v>6</v>
      </c>
      <c r="B7" s="64" t="str">
        <f>'Wettkampf 1'!B7</f>
        <v>Börgerwald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25">
      <c r="U8" s="76"/>
      <c r="V8" s="76"/>
      <c r="W8" s="76"/>
      <c r="X8" s="76"/>
      <c r="Y8" s="76"/>
    </row>
    <row r="9" spans="1:27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Börgermoor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Börgermoor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Börgermoor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Börgermoor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Börgermoor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Börgermoor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Wehm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Wehm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Wehm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Wehm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Wehm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Wehm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Rastdorf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Rastdorf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Rastdorf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Rastdorf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Rastdorf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Rastdorf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85546875" style="69" hidden="1" customWidth="1"/>
    <col min="8" max="8" width="2.28515625" style="69" hidden="1" customWidth="1"/>
    <col min="9" max="9" width="8.85546875" style="69" hidden="1" customWidth="1"/>
    <col min="10" max="10" width="2.28515625" style="69" hidden="1" customWidth="1"/>
    <col min="11" max="11" width="8.8554687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8.85546875" style="69" hidden="1" customWidth="1"/>
    <col min="16" max="16" width="2.28515625" style="69" hidden="1" customWidth="1"/>
    <col min="17" max="17" width="8.855468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86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7" x14ac:dyDescent="0.2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/</v>
      </c>
      <c r="X1" s="170"/>
    </row>
    <row r="2" spans="1:27" x14ac:dyDescent="0.25">
      <c r="A2" s="106">
        <v>1</v>
      </c>
      <c r="B2" s="64" t="str">
        <f>'Wettkampf 1'!B2</f>
        <v>Sögel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/</v>
      </c>
      <c r="X2" s="170"/>
    </row>
    <row r="3" spans="1:27" x14ac:dyDescent="0.25">
      <c r="A3" s="106">
        <v>2</v>
      </c>
      <c r="B3" s="64" t="str">
        <f>'Wettkampf 1'!B3</f>
        <v>Spahnharrenstätte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25">
      <c r="A4" s="106">
        <v>3</v>
      </c>
      <c r="B4" s="64" t="str">
        <f>'Wettkampf 1'!B4</f>
        <v>Börgermoor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25">
      <c r="A5" s="106">
        <v>4</v>
      </c>
      <c r="B5" s="64" t="str">
        <f>'Wettkampf 1'!B5</f>
        <v>Wehm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25">
      <c r="A6" s="106">
        <v>5</v>
      </c>
      <c r="B6" s="64" t="str">
        <f>'Wettkampf 1'!B6</f>
        <v>Rastdorf 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25">
      <c r="A7" s="106">
        <v>6</v>
      </c>
      <c r="B7" s="64" t="str">
        <f>'Wettkampf 1'!B7</f>
        <v>Börgerwald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25">
      <c r="U8" s="76"/>
      <c r="V8" s="76"/>
      <c r="W8" s="76"/>
      <c r="X8" s="76"/>
      <c r="Y8" s="76"/>
    </row>
    <row r="9" spans="1:27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Börgermoor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Börgermoor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Börgermoor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Börgermoor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Börgermoor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Börgermoor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Wehm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Wehm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Wehm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Wehm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Wehm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Wehm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Rastdorf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Rastdorf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Rastdorf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Rastdorf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Rastdorf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Rastdorf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2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75" x14ac:dyDescent="0.25"/>
  <cols>
    <col min="1" max="1" width="3.5703125" style="69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7109375" style="69" hidden="1" customWidth="1"/>
    <col min="8" max="8" width="2.28515625" style="69" hidden="1" customWidth="1"/>
    <col min="9" max="9" width="8.7109375" style="69" hidden="1" customWidth="1"/>
    <col min="10" max="10" width="2.28515625" style="69" hidden="1" customWidth="1"/>
    <col min="11" max="11" width="8.7109375" style="69" hidden="1" customWidth="1"/>
    <col min="12" max="12" width="2.28515625" style="69" hidden="1" customWidth="1"/>
    <col min="13" max="13" width="8.7109375" style="69" hidden="1" customWidth="1"/>
    <col min="14" max="14" width="2.28515625" style="69" hidden="1" customWidth="1"/>
    <col min="15" max="15" width="8.7109375" style="69" hidden="1" customWidth="1"/>
    <col min="16" max="16" width="2.28515625" style="69" hidden="1" customWidth="1"/>
    <col min="17" max="17" width="8.71093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7" x14ac:dyDescent="0.2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/</v>
      </c>
      <c r="X1" s="170"/>
    </row>
    <row r="2" spans="1:27" x14ac:dyDescent="0.25">
      <c r="A2" s="106">
        <v>1</v>
      </c>
      <c r="B2" s="64" t="str">
        <f>'Wettkampf 1'!B2</f>
        <v>Sögel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/</v>
      </c>
      <c r="X2" s="170"/>
    </row>
    <row r="3" spans="1:27" x14ac:dyDescent="0.25">
      <c r="A3" s="106">
        <v>2</v>
      </c>
      <c r="B3" s="64" t="str">
        <f>'Wettkampf 1'!B3</f>
        <v>Spahnharrenstätte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25">
      <c r="A4" s="106">
        <v>3</v>
      </c>
      <c r="B4" s="64" t="str">
        <f>'Wettkampf 1'!B4</f>
        <v>Börgermoor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25">
      <c r="A5" s="106">
        <v>4</v>
      </c>
      <c r="B5" s="64" t="str">
        <f>'Wettkampf 1'!B5</f>
        <v>Wehm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25">
      <c r="A6" s="106">
        <v>5</v>
      </c>
      <c r="B6" s="64" t="str">
        <f>'Wettkampf 1'!B6</f>
        <v>Rastdorf 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25">
      <c r="A7" s="106">
        <v>6</v>
      </c>
      <c r="B7" s="64" t="str">
        <f>'Wettkampf 1'!B7</f>
        <v>Börgerwald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25">
      <c r="U8" s="76"/>
      <c r="V8" s="76"/>
      <c r="W8" s="76"/>
      <c r="X8" s="104"/>
      <c r="Y8" s="76"/>
    </row>
    <row r="9" spans="1:27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Börgermoor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Börgermoor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Börgermoor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Börgermoor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Börgermoor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Börgermoor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Wehm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Wehm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Wehm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Wehm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Wehm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Wehm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Rastdorf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Rastdorf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Rastdorf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Rastdorf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Rastdorf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Rastdorf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25"/>
  <cols>
    <col min="1" max="1" width="5" style="22" customWidth="1"/>
    <col min="2" max="3" width="39.7109375" style="22" customWidth="1"/>
    <col min="4" max="4" width="18" style="46" customWidth="1"/>
    <col min="5" max="5" width="11.7109375" style="22" customWidth="1"/>
    <col min="6" max="6" width="7" style="22" hidden="1" customWidth="1"/>
    <col min="7" max="7" width="8.85546875" style="22" hidden="1" customWidth="1"/>
    <col min="8" max="8" width="2.28515625" style="22" hidden="1" customWidth="1"/>
    <col min="9" max="9" width="8.85546875" style="22" hidden="1" customWidth="1"/>
    <col min="10" max="10" width="2.28515625" style="22" hidden="1" customWidth="1"/>
    <col min="11" max="11" width="8.85546875" style="22" hidden="1" customWidth="1"/>
    <col min="12" max="12" width="2.28515625" style="22" hidden="1" customWidth="1"/>
    <col min="13" max="13" width="8.85546875" style="22" hidden="1" customWidth="1"/>
    <col min="14" max="14" width="2.28515625" style="22" hidden="1" customWidth="1"/>
    <col min="15" max="15" width="8.85546875" style="22" hidden="1" customWidth="1"/>
    <col min="16" max="16" width="2.28515625" style="22" hidden="1" customWidth="1"/>
    <col min="17" max="17" width="8.85546875" style="22" hidden="1" customWidth="1"/>
    <col min="18" max="18" width="2.28515625" style="22" hidden="1" customWidth="1"/>
    <col min="19" max="19" width="22" style="22" hidden="1" customWidth="1"/>
    <col min="20" max="20" width="9.5703125" style="22" customWidth="1"/>
    <col min="21" max="21" width="21.140625" style="22" customWidth="1"/>
    <col min="22" max="22" width="5.5703125" style="22" customWidth="1"/>
    <col min="23" max="26" width="22.14062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40625" style="120" customWidth="1"/>
    <col min="31" max="31" width="19.140625" style="22" bestFit="1" customWidth="1"/>
    <col min="32" max="16384" width="22" style="22"/>
  </cols>
  <sheetData>
    <row r="1" spans="1:29" s="120" customFormat="1" ht="30.75" customHeight="1" x14ac:dyDescent="0.2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25">
      <c r="A2" s="83">
        <v>1</v>
      </c>
      <c r="B2" s="135" t="str">
        <f>'Wettkampf 1'!B2</f>
        <v>Sögel II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25">
      <c r="A3" s="83">
        <v>2</v>
      </c>
      <c r="B3" s="135" t="str">
        <f>'Wettkampf 1'!B3</f>
        <v>Spahnharrenstätte I</v>
      </c>
      <c r="C3" s="128"/>
      <c r="D3" s="177" t="str">
        <f>Übersicht!M1</f>
        <v>2. Kreisliga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4">
      <c r="A4" s="83">
        <v>3</v>
      </c>
      <c r="B4" s="135" t="str">
        <f>'Wettkampf 1'!B4</f>
        <v>Börgermoor I</v>
      </c>
      <c r="C4" s="128"/>
      <c r="D4" s="177" t="str">
        <f>Übersicht!P1</f>
        <v>offene Klasse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4">
      <c r="A5" s="83">
        <v>4</v>
      </c>
      <c r="B5" s="135" t="str">
        <f>'Wettkampf 1'!B5</f>
        <v>Wehm I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4">
      <c r="A6" s="83">
        <v>5</v>
      </c>
      <c r="B6" s="135" t="str">
        <f>'Wettkampf 1'!B6</f>
        <v>Rastdorf II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25">
      <c r="A7" s="83">
        <v>6</v>
      </c>
      <c r="B7" s="135" t="str">
        <f>'Wettkampf 1'!B7</f>
        <v>Börgerwald I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2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3.25" thickBot="1" x14ac:dyDescent="0.3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25">
      <c r="A10" s="83">
        <v>1</v>
      </c>
      <c r="B10" s="135" t="str">
        <f>'Wettkampf 1'!B10</f>
        <v>Schütze 1</v>
      </c>
      <c r="C10" s="135" t="str">
        <f>'Wettkampf 1'!C10</f>
        <v>Sögel II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25">
      <c r="A11" s="83">
        <v>2</v>
      </c>
      <c r="B11" s="135" t="str">
        <f>'Wettkampf 1'!B11</f>
        <v>Schütze 2</v>
      </c>
      <c r="C11" s="135" t="str">
        <f>'Wettkampf 1'!C11</f>
        <v>Sögel II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25">
      <c r="A12" s="83">
        <v>3</v>
      </c>
      <c r="B12" s="135" t="str">
        <f>'Wettkampf 1'!B12</f>
        <v>Schütze 3</v>
      </c>
      <c r="C12" s="135" t="str">
        <f>'Wettkampf 1'!C12</f>
        <v>Sögel II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25">
      <c r="A13" s="83">
        <v>4</v>
      </c>
      <c r="B13" s="135" t="str">
        <f>'Wettkampf 1'!B13</f>
        <v>Schütze 4</v>
      </c>
      <c r="C13" s="135" t="str">
        <f>'Wettkampf 1'!C13</f>
        <v>Sögel II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25">
      <c r="A14" s="83">
        <v>5</v>
      </c>
      <c r="B14" s="135" t="str">
        <f>'Wettkampf 1'!B14</f>
        <v>Schütze 5</v>
      </c>
      <c r="C14" s="135" t="str">
        <f>'Wettkampf 1'!C14</f>
        <v>Sögel II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25">
      <c r="A15" s="83">
        <v>6</v>
      </c>
      <c r="B15" s="135" t="str">
        <f>'Wettkampf 1'!B15</f>
        <v>Schütze 6</v>
      </c>
      <c r="C15" s="135" t="str">
        <f>'Wettkampf 1'!C15</f>
        <v>Sögel II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25">
      <c r="A16" s="83">
        <v>7</v>
      </c>
      <c r="B16" s="135" t="str">
        <f>'Wettkampf 1'!B16</f>
        <v>Schütze 7</v>
      </c>
      <c r="C16" s="135" t="str">
        <f>'Wettkampf 1'!C16</f>
        <v>Spahnharrenstätte I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25">
      <c r="A17" s="83">
        <v>8</v>
      </c>
      <c r="B17" s="135" t="str">
        <f>'Wettkampf 1'!B17</f>
        <v>Schütze 8</v>
      </c>
      <c r="C17" s="135" t="str">
        <f>'Wettkampf 1'!C17</f>
        <v>Spahnharrenstätte I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25">
      <c r="A18" s="83">
        <v>9</v>
      </c>
      <c r="B18" s="135" t="str">
        <f>'Wettkampf 1'!B18</f>
        <v>Schütze 9</v>
      </c>
      <c r="C18" s="135" t="str">
        <f>'Wettkampf 1'!C18</f>
        <v>Spahnharrenstätte I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25">
      <c r="A19" s="83">
        <v>10</v>
      </c>
      <c r="B19" s="135" t="str">
        <f>'Wettkampf 1'!B19</f>
        <v>Schütze 10</v>
      </c>
      <c r="C19" s="135" t="str">
        <f>'Wettkampf 1'!C19</f>
        <v>Spahnharrenstätte I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25">
      <c r="A20" s="83">
        <v>11</v>
      </c>
      <c r="B20" s="135" t="str">
        <f>'Wettkampf 1'!B20</f>
        <v>Schütze 11</v>
      </c>
      <c r="C20" s="135" t="str">
        <f>'Wettkampf 1'!C20</f>
        <v>Spahnharrenstätte I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25">
      <c r="A21" s="83">
        <v>12</v>
      </c>
      <c r="B21" s="135" t="str">
        <f>'Wettkampf 1'!B21</f>
        <v>Schütze 12</v>
      </c>
      <c r="C21" s="135" t="str">
        <f>'Wettkampf 1'!C21</f>
        <v>Spahnharrenstätte I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25">
      <c r="A22" s="83">
        <v>13</v>
      </c>
      <c r="B22" s="135" t="str">
        <f>'Wettkampf 1'!B22</f>
        <v>Schütze 13</v>
      </c>
      <c r="C22" s="135" t="str">
        <f>'Wettkampf 1'!C22</f>
        <v>Börgermoor 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25">
      <c r="A23" s="83">
        <v>14</v>
      </c>
      <c r="B23" s="135" t="str">
        <f>'Wettkampf 1'!B23</f>
        <v>Schütze 14</v>
      </c>
      <c r="C23" s="135" t="str">
        <f>'Wettkampf 1'!C23</f>
        <v>Börgermoor 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25">
      <c r="A24" s="83">
        <v>15</v>
      </c>
      <c r="B24" s="135" t="str">
        <f>'Wettkampf 1'!B24</f>
        <v>Schütze 15</v>
      </c>
      <c r="C24" s="135" t="str">
        <f>'Wettkampf 1'!C24</f>
        <v>Börgermoor 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25">
      <c r="A25" s="83">
        <v>16</v>
      </c>
      <c r="B25" s="135" t="str">
        <f>'Wettkampf 1'!B25</f>
        <v>Schütze 16</v>
      </c>
      <c r="C25" s="135" t="str">
        <f>'Wettkampf 1'!C25</f>
        <v>Börgermoor 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25">
      <c r="A26" s="83">
        <v>17</v>
      </c>
      <c r="B26" s="135" t="str">
        <f>'Wettkampf 1'!B26</f>
        <v>Schütze 17</v>
      </c>
      <c r="C26" s="135" t="str">
        <f>'Wettkampf 1'!C26</f>
        <v>Börgermoor 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25">
      <c r="A27" s="83">
        <v>18</v>
      </c>
      <c r="B27" s="135" t="str">
        <f>'Wettkampf 1'!B27</f>
        <v>Schütze 18</v>
      </c>
      <c r="C27" s="135" t="str">
        <f>'Wettkampf 1'!C27</f>
        <v>Börgermoor 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25">
      <c r="A28" s="83">
        <v>19</v>
      </c>
      <c r="B28" s="135" t="str">
        <f>'Wettkampf 1'!B28</f>
        <v>Schütze 19</v>
      </c>
      <c r="C28" s="135" t="str">
        <f>'Wettkampf 1'!C28</f>
        <v>Wehm I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25">
      <c r="A29" s="83">
        <v>20</v>
      </c>
      <c r="B29" s="135" t="str">
        <f>'Wettkampf 1'!B29</f>
        <v>Schütze 20</v>
      </c>
      <c r="C29" s="135" t="str">
        <f>'Wettkampf 1'!C29</f>
        <v>Wehm I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25">
      <c r="A30" s="83">
        <v>21</v>
      </c>
      <c r="B30" s="135" t="str">
        <f>'Wettkampf 1'!B30</f>
        <v>Schütze 21</v>
      </c>
      <c r="C30" s="135" t="str">
        <f>'Wettkampf 1'!C30</f>
        <v>Wehm I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25">
      <c r="A31" s="83">
        <v>22</v>
      </c>
      <c r="B31" s="135" t="str">
        <f>'Wettkampf 1'!B31</f>
        <v>Schütze 22</v>
      </c>
      <c r="C31" s="135" t="str">
        <f>'Wettkampf 1'!C31</f>
        <v>Wehm I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25">
      <c r="A32" s="83">
        <v>23</v>
      </c>
      <c r="B32" s="135" t="str">
        <f>'Wettkampf 1'!B32</f>
        <v>Schütze 23</v>
      </c>
      <c r="C32" s="135" t="str">
        <f>'Wettkampf 1'!C32</f>
        <v>Wehm I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25">
      <c r="A33" s="83">
        <v>24</v>
      </c>
      <c r="B33" s="135" t="str">
        <f>'Wettkampf 1'!B33</f>
        <v>Schütze 24</v>
      </c>
      <c r="C33" s="135" t="str">
        <f>'Wettkampf 1'!C33</f>
        <v>Wehm I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25">
      <c r="A34" s="83">
        <v>25</v>
      </c>
      <c r="B34" s="135" t="str">
        <f>'Wettkampf 1'!B34</f>
        <v>Schütze 25</v>
      </c>
      <c r="C34" s="135" t="str">
        <f>'Wettkampf 1'!C34</f>
        <v>Rastdorf II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25">
      <c r="A35" s="83">
        <v>26</v>
      </c>
      <c r="B35" s="135" t="str">
        <f>'Wettkampf 1'!B35</f>
        <v>Schütze 26</v>
      </c>
      <c r="C35" s="135" t="str">
        <f>'Wettkampf 1'!C35</f>
        <v>Rastdorf II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25">
      <c r="A36" s="83">
        <v>27</v>
      </c>
      <c r="B36" s="135" t="str">
        <f>'Wettkampf 1'!B36</f>
        <v>Schütze 27</v>
      </c>
      <c r="C36" s="135" t="str">
        <f>'Wettkampf 1'!C36</f>
        <v>Rastdorf II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25">
      <c r="A37" s="83">
        <v>28</v>
      </c>
      <c r="B37" s="135" t="str">
        <f>'Wettkampf 1'!B37</f>
        <v>Schütze 28</v>
      </c>
      <c r="C37" s="135" t="str">
        <f>'Wettkampf 1'!C37</f>
        <v>Rastdorf II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25">
      <c r="A38" s="83">
        <v>29</v>
      </c>
      <c r="B38" s="135" t="str">
        <f>'Wettkampf 1'!B38</f>
        <v>Schütze 29</v>
      </c>
      <c r="C38" s="135" t="str">
        <f>'Wettkampf 1'!C38</f>
        <v>Rastdorf II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25">
      <c r="A39" s="83">
        <v>30</v>
      </c>
      <c r="B39" s="135" t="str">
        <f>'Wettkampf 1'!B39</f>
        <v>Schütze 30</v>
      </c>
      <c r="C39" s="135" t="str">
        <f>'Wettkampf 1'!C39</f>
        <v>Rastdorf II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25">
      <c r="A40" s="83">
        <v>31</v>
      </c>
      <c r="B40" s="135" t="str">
        <f>'Wettkampf 1'!B40</f>
        <v>Schütze 31</v>
      </c>
      <c r="C40" s="135" t="str">
        <f>'Wettkampf 1'!C40</f>
        <v>Börgerwald I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25">
      <c r="A41" s="83">
        <v>32</v>
      </c>
      <c r="B41" s="135" t="str">
        <f>'Wettkampf 1'!B41</f>
        <v>Schütze 32</v>
      </c>
      <c r="C41" s="135" t="str">
        <f>'Wettkampf 1'!C41</f>
        <v>Börgerwald I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25">
      <c r="A42" s="83">
        <v>33</v>
      </c>
      <c r="B42" s="135" t="str">
        <f>'Wettkampf 1'!B42</f>
        <v>Schütze 33</v>
      </c>
      <c r="C42" s="135" t="str">
        <f>'Wettkampf 1'!C42</f>
        <v>Börgerwald I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25">
      <c r="A43" s="83">
        <v>34</v>
      </c>
      <c r="B43" s="135" t="str">
        <f>'Wettkampf 1'!B43</f>
        <v>Schütze 34</v>
      </c>
      <c r="C43" s="135" t="str">
        <f>'Wettkampf 1'!C43</f>
        <v>Börgerwald I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25">
      <c r="A44" s="83">
        <v>35</v>
      </c>
      <c r="B44" s="135" t="str">
        <f>'Wettkampf 1'!B44</f>
        <v>Schütze 35</v>
      </c>
      <c r="C44" s="135" t="str">
        <f>'Wettkampf 1'!C44</f>
        <v>Börgerwald I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3">
      <c r="A45" s="83">
        <v>36</v>
      </c>
      <c r="B45" s="135" t="str">
        <f>'Wettkampf 1'!B45</f>
        <v>Schütze 36</v>
      </c>
      <c r="C45" s="135" t="str">
        <f>'Wettkampf 1'!C45</f>
        <v>Börgerwald I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2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6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6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2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2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2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2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2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2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8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25"/>
  <cols>
    <col min="1" max="1" width="5" style="22" customWidth="1"/>
    <col min="2" max="3" width="39.7109375" style="22" customWidth="1"/>
    <col min="4" max="4" width="18" style="46" customWidth="1"/>
    <col min="5" max="5" width="11.7109375" style="22" customWidth="1"/>
    <col min="6" max="6" width="7" style="22" hidden="1" customWidth="1"/>
    <col min="7" max="7" width="8.85546875" style="22" hidden="1" customWidth="1"/>
    <col min="8" max="8" width="2.28515625" style="22" hidden="1" customWidth="1"/>
    <col min="9" max="9" width="8.85546875" style="22" hidden="1" customWidth="1"/>
    <col min="10" max="10" width="2.28515625" style="22" hidden="1" customWidth="1"/>
    <col min="11" max="11" width="8.85546875" style="22" hidden="1" customWidth="1"/>
    <col min="12" max="12" width="2.28515625" style="22" hidden="1" customWidth="1"/>
    <col min="13" max="13" width="8.85546875" style="22" hidden="1" customWidth="1"/>
    <col min="14" max="14" width="2.28515625" style="22" hidden="1" customWidth="1"/>
    <col min="15" max="15" width="8.85546875" style="22" hidden="1" customWidth="1"/>
    <col min="16" max="16" width="2.28515625" style="22" hidden="1" customWidth="1"/>
    <col min="17" max="17" width="8.85546875" style="22" hidden="1" customWidth="1"/>
    <col min="18" max="18" width="2.28515625" style="22" hidden="1" customWidth="1"/>
    <col min="19" max="19" width="22" style="22" hidden="1" customWidth="1"/>
    <col min="20" max="20" width="9.5703125" style="22" customWidth="1"/>
    <col min="21" max="21" width="21.140625" style="22" customWidth="1"/>
    <col min="22" max="22" width="5.5703125" style="22" customWidth="1"/>
    <col min="23" max="26" width="22.14062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40625" style="120" customWidth="1"/>
    <col min="31" max="31" width="19.140625" style="22" bestFit="1" customWidth="1"/>
    <col min="32" max="16384" width="22" style="22"/>
  </cols>
  <sheetData>
    <row r="1" spans="1:29" s="120" customFormat="1" ht="30.75" customHeight="1" x14ac:dyDescent="0.2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2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2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4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4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4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2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2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3.25" thickBot="1" x14ac:dyDescent="0.3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2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2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2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2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2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2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2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2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2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2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2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2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2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2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2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2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2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2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2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2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2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2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2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2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2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2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2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2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2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2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2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2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2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2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2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3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2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2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2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2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2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2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2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8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8515625" defaultRowHeight="15" x14ac:dyDescent="0.25"/>
  <cols>
    <col min="1" max="1" width="28.42578125" bestFit="1" customWidth="1"/>
    <col min="2" max="2" width="20.5703125" bestFit="1" customWidth="1"/>
    <col min="9" max="9" width="10.85546875" style="1" customWidth="1"/>
    <col min="10" max="10" width="9" style="1" customWidth="1"/>
    <col min="21" max="21" width="13.28515625" style="1"/>
    <col min="22" max="22" width="9.42578125" style="1" customWidth="1"/>
  </cols>
  <sheetData>
    <row r="1" spans="1:23" s="13" customFormat="1" ht="21" x14ac:dyDescent="0.3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35">
      <c r="A2" s="111" t="s">
        <v>74</v>
      </c>
      <c r="B2" s="95" t="str">
        <f>VLOOKUP(A2,'Wettkampf 1'!$B$10:$C$45,2,FALSE)</f>
        <v>Sögel II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>IF(J2 &gt; 0,K2/J2,0)</f>
        <v>0</v>
      </c>
      <c r="J2" s="9">
        <f>VLOOKUP(A2,Formelhilfe!$A$9:$H$44,8,FALSE)</f>
        <v>0</v>
      </c>
      <c r="K2" s="10">
        <f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>IF(S2 &gt;0,T2/S2,0)</f>
        <v>0</v>
      </c>
      <c r="S2" s="9">
        <f>VLOOKUP(A2,Formelhilfe!$A$9:$O$44,15,FALSE)</f>
        <v>0</v>
      </c>
      <c r="T2" s="10">
        <f>SUM(L2:Q2)</f>
        <v>0</v>
      </c>
      <c r="U2" s="10">
        <f>IF(V2&gt;0,W2/V2,0)</f>
        <v>0</v>
      </c>
      <c r="V2" s="9">
        <f>VLOOKUP(A2,Formelhilfe!$A$9:$P$44,16,FALSE)</f>
        <v>0</v>
      </c>
      <c r="W2" s="11">
        <f>SUM(C2:H2,L2:Q2)</f>
        <v>0</v>
      </c>
    </row>
    <row r="3" spans="1:23" ht="20.25" customHeight="1" x14ac:dyDescent="0.35">
      <c r="A3" s="111" t="s">
        <v>75</v>
      </c>
      <c r="B3" s="95" t="str">
        <f>VLOOKUP(A3,'Wettkampf 1'!$B$10:$C$45,2,FALSE)</f>
        <v>Sögel II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>IF(J3 &gt; 0,K3/J3,0)</f>
        <v>0</v>
      </c>
      <c r="J3" s="9">
        <f>VLOOKUP(A3,Formelhilfe!$A$9:$H$44,8,FALSE)</f>
        <v>0</v>
      </c>
      <c r="K3" s="10">
        <f>SUM(C3:H3)</f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>IF(S3 &gt;0,T3/S3,0)</f>
        <v>0</v>
      </c>
      <c r="S3" s="9">
        <f>VLOOKUP(A3,Formelhilfe!$A$9:$O$44,15,FALSE)</f>
        <v>0</v>
      </c>
      <c r="T3" s="10">
        <f>SUM(L3:Q3)</f>
        <v>0</v>
      </c>
      <c r="U3" s="10">
        <f>IF(V3&gt;0,W3/V3,0)</f>
        <v>0</v>
      </c>
      <c r="V3" s="9">
        <f>VLOOKUP(A3,Formelhilfe!$A$9:$P$44,16,FALSE)</f>
        <v>0</v>
      </c>
      <c r="W3" s="11">
        <f>SUM(C3:H3,L3:Q3)</f>
        <v>0</v>
      </c>
    </row>
    <row r="4" spans="1:23" ht="20.25" customHeight="1" x14ac:dyDescent="0.35">
      <c r="A4" s="111" t="s">
        <v>76</v>
      </c>
      <c r="B4" s="95" t="str">
        <f>VLOOKUP(A4,'Wettkampf 1'!$B$10:$C$45,2,FALSE)</f>
        <v>Sögel II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>IF(J4 &gt; 0,K4/J4,0)</f>
        <v>0</v>
      </c>
      <c r="J4" s="9">
        <f>VLOOKUP(A4,Formelhilfe!$A$9:$H$44,8,FALSE)</f>
        <v>0</v>
      </c>
      <c r="K4" s="10">
        <f>SUM(C4:H4)</f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>IF(S4 &gt;0,T4/S4,0)</f>
        <v>0</v>
      </c>
      <c r="S4" s="9">
        <f>VLOOKUP(A4,Formelhilfe!$A$9:$O$44,15,FALSE)</f>
        <v>0</v>
      </c>
      <c r="T4" s="10">
        <f>SUM(L4:Q4)</f>
        <v>0</v>
      </c>
      <c r="U4" s="10">
        <f>IF(V4&gt;0,W4/V4,0)</f>
        <v>0</v>
      </c>
      <c r="V4" s="9">
        <f>VLOOKUP(A4,Formelhilfe!$A$9:$P$44,16,FALSE)</f>
        <v>0</v>
      </c>
      <c r="W4" s="11">
        <f>SUM(C4:H4,L4:Q4)</f>
        <v>0</v>
      </c>
    </row>
    <row r="5" spans="1:23" ht="20.25" customHeight="1" x14ac:dyDescent="0.35">
      <c r="A5" s="111" t="s">
        <v>77</v>
      </c>
      <c r="B5" s="95" t="str">
        <f>VLOOKUP(A5,'Wettkampf 1'!$B$10:$C$45,2,FALSE)</f>
        <v>Sögel II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>IF(J5 &gt; 0,K5/J5,0)</f>
        <v>0</v>
      </c>
      <c r="J5" s="9">
        <f>VLOOKUP(A5,Formelhilfe!$A$9:$H$44,8,FALSE)</f>
        <v>0</v>
      </c>
      <c r="K5" s="10">
        <f>SUM(C5:H5)</f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>IF(S5 &gt;0,T5/S5,0)</f>
        <v>0</v>
      </c>
      <c r="S5" s="9">
        <f>VLOOKUP(A5,Formelhilfe!$A$9:$O$44,15,FALSE)</f>
        <v>0</v>
      </c>
      <c r="T5" s="10">
        <f>SUM(L5:Q5)</f>
        <v>0</v>
      </c>
      <c r="U5" s="10">
        <f>IF(V5&gt;0,W5/V5,0)</f>
        <v>0</v>
      </c>
      <c r="V5" s="9">
        <f>VLOOKUP(A5,Formelhilfe!$A$9:$P$44,16,FALSE)</f>
        <v>0</v>
      </c>
      <c r="W5" s="11">
        <f>SUM(C5:H5,L5:Q5)</f>
        <v>0</v>
      </c>
    </row>
    <row r="6" spans="1:23" ht="20.25" customHeight="1" x14ac:dyDescent="0.35">
      <c r="A6" s="111" t="s">
        <v>49</v>
      </c>
      <c r="B6" s="95" t="str">
        <f>VLOOKUP(A6,'Wettkampf 1'!$B$10:$C$45,2,FALSE)</f>
        <v>Sögel II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>IF(J6 &gt; 0,K6/J6,0)</f>
        <v>0</v>
      </c>
      <c r="J6" s="9">
        <f>VLOOKUP(A6,Formelhilfe!$A$9:$H$44,8,FALSE)</f>
        <v>0</v>
      </c>
      <c r="K6" s="10">
        <f>SUM(C6:H6)</f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>IF(S6 &gt;0,T6/S6,0)</f>
        <v>0</v>
      </c>
      <c r="S6" s="9">
        <f>VLOOKUP(A6,Formelhilfe!$A$9:$O$44,15,FALSE)</f>
        <v>0</v>
      </c>
      <c r="T6" s="10">
        <f>SUM(L6:Q6)</f>
        <v>0</v>
      </c>
      <c r="U6" s="10">
        <f>IF(V6&gt;0,W6/V6,0)</f>
        <v>0</v>
      </c>
      <c r="V6" s="9">
        <f>VLOOKUP(A6,Formelhilfe!$A$9:$P$44,16,FALSE)</f>
        <v>0</v>
      </c>
      <c r="W6" s="11">
        <f>SUM(C6:H6,L6:Q6)</f>
        <v>0</v>
      </c>
    </row>
    <row r="7" spans="1:23" ht="20.25" customHeight="1" x14ac:dyDescent="0.35">
      <c r="A7" s="111" t="s">
        <v>50</v>
      </c>
      <c r="B7" s="95" t="str">
        <f>VLOOKUP(A7,'Wettkampf 1'!$B$10:$C$45,2,FALSE)</f>
        <v>Sögel II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>IF(J7 &gt; 0,K7/J7,0)</f>
        <v>0</v>
      </c>
      <c r="J7" s="9">
        <f>VLOOKUP(A7,Formelhilfe!$A$9:$H$44,8,FALSE)</f>
        <v>0</v>
      </c>
      <c r="K7" s="10">
        <f>SUM(C7:H7)</f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>IF(S7 &gt;0,T7/S7,0)</f>
        <v>0</v>
      </c>
      <c r="S7" s="9">
        <f>VLOOKUP(A7,Formelhilfe!$A$9:$O$44,15,FALSE)</f>
        <v>0</v>
      </c>
      <c r="T7" s="10">
        <f>SUM(L7:Q7)</f>
        <v>0</v>
      </c>
      <c r="U7" s="10">
        <f>IF(V7&gt;0,W7/V7,0)</f>
        <v>0</v>
      </c>
      <c r="V7" s="9">
        <f>VLOOKUP(A7,Formelhilfe!$A$9:$P$44,16,FALSE)</f>
        <v>0</v>
      </c>
      <c r="W7" s="11">
        <f>SUM(C7:H7,L7:Q7)</f>
        <v>0</v>
      </c>
    </row>
    <row r="8" spans="1:23" ht="20.25" customHeight="1" x14ac:dyDescent="0.35">
      <c r="A8" s="111" t="s">
        <v>78</v>
      </c>
      <c r="B8" s="95" t="str">
        <f>VLOOKUP(A8,'Wettkampf 1'!$B$10:$C$45,2,FALSE)</f>
        <v>Spahnharrenstätte I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>IF(J8 &gt; 0,K8/J8,0)</f>
        <v>0</v>
      </c>
      <c r="J8" s="9">
        <f>VLOOKUP(A8,Formelhilfe!$A$9:$H$44,8,FALSE)</f>
        <v>0</v>
      </c>
      <c r="K8" s="10">
        <f>SUM(C8:H8)</f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>IF(S8 &gt;0,T8/S8,0)</f>
        <v>0</v>
      </c>
      <c r="S8" s="9">
        <f>VLOOKUP(A8,Formelhilfe!$A$9:$O$44,15,FALSE)</f>
        <v>0</v>
      </c>
      <c r="T8" s="10">
        <f>SUM(L8:Q8)</f>
        <v>0</v>
      </c>
      <c r="U8" s="10">
        <f>IF(V8&gt;0,W8/V8,0)</f>
        <v>0</v>
      </c>
      <c r="V8" s="9">
        <f>VLOOKUP(A8,Formelhilfe!$A$9:$P$44,16,FALSE)</f>
        <v>0</v>
      </c>
      <c r="W8" s="11">
        <f>SUM(C8:H8,L8:Q8)</f>
        <v>0</v>
      </c>
    </row>
    <row r="9" spans="1:23" ht="20.25" customHeight="1" x14ac:dyDescent="0.35">
      <c r="A9" s="111" t="s">
        <v>80</v>
      </c>
      <c r="B9" s="95" t="str">
        <f>VLOOKUP(A9,'Wettkampf 1'!$B$10:$C$45,2,FALSE)</f>
        <v>Spahnharrenstätte I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>IF(J9 &gt; 0,K9/J9,0)</f>
        <v>0</v>
      </c>
      <c r="J9" s="9">
        <f>VLOOKUP(A9,Formelhilfe!$A$9:$H$44,8,FALSE)</f>
        <v>0</v>
      </c>
      <c r="K9" s="10">
        <f>SUM(C9:H9)</f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>IF(S9 &gt;0,T9/S9,0)</f>
        <v>0</v>
      </c>
      <c r="S9" s="9">
        <f>VLOOKUP(A9,Formelhilfe!$A$9:$O$44,15,FALSE)</f>
        <v>0</v>
      </c>
      <c r="T9" s="10">
        <f>SUM(L9:Q9)</f>
        <v>0</v>
      </c>
      <c r="U9" s="10">
        <f>IF(V9&gt;0,W9/V9,0)</f>
        <v>0</v>
      </c>
      <c r="V9" s="9">
        <f>VLOOKUP(A9,Formelhilfe!$A$9:$P$44,16,FALSE)</f>
        <v>0</v>
      </c>
      <c r="W9" s="11">
        <f>SUM(C9:H9,L9:Q9)</f>
        <v>0</v>
      </c>
    </row>
    <row r="10" spans="1:23" ht="20.25" customHeight="1" x14ac:dyDescent="0.35">
      <c r="A10" s="111" t="s">
        <v>79</v>
      </c>
      <c r="B10" s="95" t="str">
        <f>VLOOKUP(A10,'Wettkampf 1'!$B$10:$C$45,2,FALSE)</f>
        <v>Spahnharrenstätte I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>IF(J10 &gt; 0,K10/J10,0)</f>
        <v>0</v>
      </c>
      <c r="J10" s="9">
        <f>VLOOKUP(A10,Formelhilfe!$A$9:$H$44,8,FALSE)</f>
        <v>0</v>
      </c>
      <c r="K10" s="10">
        <f>SUM(C10:H10)</f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>IF(S10 &gt;0,T10/S10,0)</f>
        <v>0</v>
      </c>
      <c r="S10" s="9">
        <f>VLOOKUP(A10,Formelhilfe!$A$9:$O$44,15,FALSE)</f>
        <v>0</v>
      </c>
      <c r="T10" s="10">
        <f>SUM(L10:Q10)</f>
        <v>0</v>
      </c>
      <c r="U10" s="10">
        <f>IF(V10&gt;0,W10/V10,0)</f>
        <v>0</v>
      </c>
      <c r="V10" s="9">
        <f>VLOOKUP(A10,Formelhilfe!$A$9:$P$44,16,FALSE)</f>
        <v>0</v>
      </c>
      <c r="W10" s="11">
        <f>SUM(C10:H10,L10:Q10)</f>
        <v>0</v>
      </c>
    </row>
    <row r="11" spans="1:23" ht="20.25" customHeight="1" x14ac:dyDescent="0.35">
      <c r="A11" s="111" t="s">
        <v>81</v>
      </c>
      <c r="B11" s="95" t="str">
        <f>VLOOKUP(A11,'Wettkampf 1'!$B$10:$C$45,2,FALSE)</f>
        <v>Spahnharrenstätte I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>IF(J11 &gt; 0,K11/J11,0)</f>
        <v>0</v>
      </c>
      <c r="J11" s="9">
        <f>VLOOKUP(A11,Formelhilfe!$A$9:$H$44,8,FALSE)</f>
        <v>0</v>
      </c>
      <c r="K11" s="10">
        <f>SUM(C11:H11)</f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>IF(S11 &gt;0,T11/S11,0)</f>
        <v>0</v>
      </c>
      <c r="S11" s="9">
        <f>VLOOKUP(A11,Formelhilfe!$A$9:$O$44,15,FALSE)</f>
        <v>0</v>
      </c>
      <c r="T11" s="10">
        <f>SUM(L11:Q11)</f>
        <v>0</v>
      </c>
      <c r="U11" s="10">
        <f>IF(V11&gt;0,W11/V11,0)</f>
        <v>0</v>
      </c>
      <c r="V11" s="9">
        <f>VLOOKUP(A11,Formelhilfe!$A$9:$P$44,16,FALSE)</f>
        <v>0</v>
      </c>
      <c r="W11" s="11">
        <f>SUM(C11:H11,L11:Q11)</f>
        <v>0</v>
      </c>
    </row>
    <row r="12" spans="1:23" ht="20.25" customHeight="1" x14ac:dyDescent="0.35">
      <c r="A12" s="111" t="s">
        <v>51</v>
      </c>
      <c r="B12" s="95" t="str">
        <f>VLOOKUP(A12,'Wettkampf 1'!$B$10:$C$45,2,FALSE)</f>
        <v>Spahnharrenstätte I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>IF(J12 &gt; 0,K12/J12,0)</f>
        <v>0</v>
      </c>
      <c r="J12" s="9">
        <f>VLOOKUP(A12,Formelhilfe!$A$9:$H$44,8,FALSE)</f>
        <v>0</v>
      </c>
      <c r="K12" s="10">
        <f>SUM(C12:H12)</f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>IF(S12 &gt;0,T12/S12,0)</f>
        <v>0</v>
      </c>
      <c r="S12" s="9">
        <f>VLOOKUP(A12,Formelhilfe!$A$9:$O$44,15,FALSE)</f>
        <v>0</v>
      </c>
      <c r="T12" s="10">
        <f>SUM(L12:Q12)</f>
        <v>0</v>
      </c>
      <c r="U12" s="10">
        <f>IF(V12&gt;0,W12/V12,0)</f>
        <v>0</v>
      </c>
      <c r="V12" s="9">
        <f>VLOOKUP(A12,Formelhilfe!$A$9:$P$44,16,FALSE)</f>
        <v>0</v>
      </c>
      <c r="W12" s="11">
        <f>SUM(C12:H12,L12:Q12)</f>
        <v>0</v>
      </c>
    </row>
    <row r="13" spans="1:23" ht="20.25" customHeight="1" x14ac:dyDescent="0.35">
      <c r="A13" s="111" t="s">
        <v>52</v>
      </c>
      <c r="B13" s="95" t="str">
        <f>VLOOKUP(A13,'Wettkampf 1'!$B$10:$C$45,2,FALSE)</f>
        <v>Spahnharrenstätte I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>IF(J13 &gt; 0,K13/J13,0)</f>
        <v>0</v>
      </c>
      <c r="J13" s="9">
        <f>VLOOKUP(A13,Formelhilfe!$A$9:$H$44,8,FALSE)</f>
        <v>0</v>
      </c>
      <c r="K13" s="10">
        <f>SUM(C13:H13)</f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>IF(S13 &gt;0,T13/S13,0)</f>
        <v>0</v>
      </c>
      <c r="S13" s="9">
        <f>VLOOKUP(A13,Formelhilfe!$A$9:$O$44,15,FALSE)</f>
        <v>0</v>
      </c>
      <c r="T13" s="10">
        <f>SUM(L13:Q13)</f>
        <v>0</v>
      </c>
      <c r="U13" s="10">
        <f>IF(V13&gt;0,W13/V13,0)</f>
        <v>0</v>
      </c>
      <c r="V13" s="9">
        <f>VLOOKUP(A13,Formelhilfe!$A$9:$P$44,16,FALSE)</f>
        <v>0</v>
      </c>
      <c r="W13" s="11">
        <f>SUM(C13:H13,L13:Q13)</f>
        <v>0</v>
      </c>
    </row>
    <row r="14" spans="1:23" ht="20.25" customHeight="1" x14ac:dyDescent="0.35">
      <c r="A14" s="111" t="s">
        <v>82</v>
      </c>
      <c r="B14" s="95" t="str">
        <f>VLOOKUP(A14,'Wettkampf 1'!$B$10:$C$45,2,FALSE)</f>
        <v>Börgermoor 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>IF(J14 &gt; 0,K14/J14,0)</f>
        <v>0</v>
      </c>
      <c r="J14" s="9">
        <f>VLOOKUP(A14,Formelhilfe!$A$9:$H$44,8,FALSE)</f>
        <v>0</v>
      </c>
      <c r="K14" s="10">
        <f>SUM(C14:H14)</f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>IF(S14 &gt;0,T14/S14,0)</f>
        <v>0</v>
      </c>
      <c r="S14" s="9">
        <f>VLOOKUP(A14,Formelhilfe!$A$9:$O$44,15,FALSE)</f>
        <v>0</v>
      </c>
      <c r="T14" s="10">
        <f>SUM(L14:Q14)</f>
        <v>0</v>
      </c>
      <c r="U14" s="10">
        <f>IF(V14&gt;0,W14/V14,0)</f>
        <v>0</v>
      </c>
      <c r="V14" s="9">
        <f>VLOOKUP(A14,Formelhilfe!$A$9:$P$44,16,FALSE)</f>
        <v>0</v>
      </c>
      <c r="W14" s="11">
        <f>SUM(C14:H14,L14:Q14)</f>
        <v>0</v>
      </c>
    </row>
    <row r="15" spans="1:23" ht="20.25" customHeight="1" x14ac:dyDescent="0.35">
      <c r="A15" s="111" t="s">
        <v>83</v>
      </c>
      <c r="B15" s="95" t="str">
        <f>VLOOKUP(A15,'Wettkampf 1'!$B$10:$C$45,2,FALSE)</f>
        <v>Börgermoor 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>IF(J15 &gt; 0,K15/J15,0)</f>
        <v>0</v>
      </c>
      <c r="J15" s="9">
        <f>VLOOKUP(A15,Formelhilfe!$A$9:$H$44,8,FALSE)</f>
        <v>0</v>
      </c>
      <c r="K15" s="10">
        <f>SUM(C15:H15)</f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>IF(S15 &gt;0,T15/S15,0)</f>
        <v>0</v>
      </c>
      <c r="S15" s="9">
        <f>VLOOKUP(A15,Formelhilfe!$A$9:$O$44,15,FALSE)</f>
        <v>0</v>
      </c>
      <c r="T15" s="10">
        <f>SUM(L15:Q15)</f>
        <v>0</v>
      </c>
      <c r="U15" s="10">
        <f>IF(V15&gt;0,W15/V15,0)</f>
        <v>0</v>
      </c>
      <c r="V15" s="9">
        <f>VLOOKUP(A15,Formelhilfe!$A$9:$P$44,16,FALSE)</f>
        <v>0</v>
      </c>
      <c r="W15" s="11">
        <f>SUM(C15:H15,L15:Q15)</f>
        <v>0</v>
      </c>
    </row>
    <row r="16" spans="1:23" ht="20.25" customHeight="1" x14ac:dyDescent="0.35">
      <c r="A16" s="111" t="s">
        <v>84</v>
      </c>
      <c r="B16" s="95" t="str">
        <f>VLOOKUP(A16,'Wettkampf 1'!$B$10:$C$45,2,FALSE)</f>
        <v>Börgermoor 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>IF(J16 &gt; 0,K16/J16,0)</f>
        <v>0</v>
      </c>
      <c r="J16" s="9">
        <f>VLOOKUP(A16,Formelhilfe!$A$9:$H$44,8,FALSE)</f>
        <v>0</v>
      </c>
      <c r="K16" s="10">
        <f>SUM(C16:H16)</f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>IF(S16 &gt;0,T16/S16,0)</f>
        <v>0</v>
      </c>
      <c r="S16" s="9">
        <f>VLOOKUP(A16,Formelhilfe!$A$9:$O$44,15,FALSE)</f>
        <v>0</v>
      </c>
      <c r="T16" s="10">
        <f>SUM(L16:Q16)</f>
        <v>0</v>
      </c>
      <c r="U16" s="10">
        <f>IF(V16&gt;0,W16/V16,0)</f>
        <v>0</v>
      </c>
      <c r="V16" s="9">
        <f>VLOOKUP(A16,Formelhilfe!$A$9:$P$44,16,FALSE)</f>
        <v>0</v>
      </c>
      <c r="W16" s="11">
        <f>SUM(C16:H16,L16:Q16)</f>
        <v>0</v>
      </c>
    </row>
    <row r="17" spans="1:45" ht="20.25" customHeight="1" x14ac:dyDescent="0.35">
      <c r="A17" s="111" t="s">
        <v>85</v>
      </c>
      <c r="B17" s="95" t="str">
        <f>VLOOKUP(A17,'Wettkampf 1'!$B$10:$C$45,2,FALSE)</f>
        <v>Börgermoor 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>IF(J17 &gt; 0,K17/J17,0)</f>
        <v>0</v>
      </c>
      <c r="J17" s="9">
        <f>VLOOKUP(A17,Formelhilfe!$A$9:$H$44,8,FALSE)</f>
        <v>0</v>
      </c>
      <c r="K17" s="10">
        <f>SUM(C17:H17)</f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>IF(S17 &gt;0,T17/S17,0)</f>
        <v>0</v>
      </c>
      <c r="S17" s="9">
        <f>VLOOKUP(A17,Formelhilfe!$A$9:$O$44,15,FALSE)</f>
        <v>0</v>
      </c>
      <c r="T17" s="10">
        <f>SUM(L17:Q17)</f>
        <v>0</v>
      </c>
      <c r="U17" s="10">
        <f>IF(V17&gt;0,W17/V17,0)</f>
        <v>0</v>
      </c>
      <c r="V17" s="9">
        <f>VLOOKUP(A17,Formelhilfe!$A$9:$P$44,16,FALSE)</f>
        <v>0</v>
      </c>
      <c r="W17" s="11">
        <f>SUM(C17:H17,L17:Q17)</f>
        <v>0</v>
      </c>
    </row>
    <row r="18" spans="1:45" ht="20.25" customHeight="1" x14ac:dyDescent="0.35">
      <c r="A18" s="111" t="s">
        <v>53</v>
      </c>
      <c r="B18" s="95" t="str">
        <f>VLOOKUP(A18,'Wettkampf 1'!$B$10:$C$45,2,FALSE)</f>
        <v>Börgermoor 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>IF(J18 &gt; 0,K18/J18,0)</f>
        <v>0</v>
      </c>
      <c r="J18" s="9">
        <f>VLOOKUP(A18,Formelhilfe!$A$9:$H$44,8,FALSE)</f>
        <v>0</v>
      </c>
      <c r="K18" s="10">
        <f>SUM(C18:H18)</f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>IF(S18 &gt;0,T18/S18,0)</f>
        <v>0</v>
      </c>
      <c r="S18" s="9">
        <f>VLOOKUP(A18,Formelhilfe!$A$9:$O$44,15,FALSE)</f>
        <v>0</v>
      </c>
      <c r="T18" s="10">
        <f>SUM(L18:Q18)</f>
        <v>0</v>
      </c>
      <c r="U18" s="10">
        <f>IF(V18&gt;0,W18/V18,0)</f>
        <v>0</v>
      </c>
      <c r="V18" s="9">
        <f>VLOOKUP(A18,Formelhilfe!$A$9:$P$44,16,FALSE)</f>
        <v>0</v>
      </c>
      <c r="W18" s="11">
        <f>SUM(C18:H18,L18:Q18)</f>
        <v>0</v>
      </c>
    </row>
    <row r="19" spans="1:45" ht="20.25" customHeight="1" x14ac:dyDescent="0.35">
      <c r="A19" s="111" t="s">
        <v>54</v>
      </c>
      <c r="B19" s="95" t="str">
        <f>VLOOKUP(A19,'Wettkampf 1'!$B$10:$C$45,2,FALSE)</f>
        <v>Börgermoor 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>IF(J19 &gt; 0,K19/J19,0)</f>
        <v>0</v>
      </c>
      <c r="J19" s="9">
        <f>VLOOKUP(A19,Formelhilfe!$A$9:$H$44,8,FALSE)</f>
        <v>0</v>
      </c>
      <c r="K19" s="10">
        <f>SUM(C19:H19)</f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>IF(S19 &gt;0,T19/S19,0)</f>
        <v>0</v>
      </c>
      <c r="S19" s="9">
        <f>VLOOKUP(A19,Formelhilfe!$A$9:$O$44,15,FALSE)</f>
        <v>0</v>
      </c>
      <c r="T19" s="10">
        <f>SUM(L19:Q19)</f>
        <v>0</v>
      </c>
      <c r="U19" s="10">
        <f>IF(V19&gt;0,W19/V19,0)</f>
        <v>0</v>
      </c>
      <c r="V19" s="9">
        <f>VLOOKUP(A19,Formelhilfe!$A$9:$P$44,16,FALSE)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35">
      <c r="A20" s="111" t="s">
        <v>86</v>
      </c>
      <c r="B20" s="95" t="str">
        <f>VLOOKUP(A20,'Wettkampf 1'!$B$10:$C$45,2,FALSE)</f>
        <v>Wehm I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>IF(J20 &gt; 0,K20/J20,0)</f>
        <v>0</v>
      </c>
      <c r="J20" s="9">
        <f>VLOOKUP(A20,Formelhilfe!$A$9:$H$44,8,FALSE)</f>
        <v>0</v>
      </c>
      <c r="K20" s="10">
        <f>SUM(C20:H20)</f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>IF(S20 &gt;0,T20/S20,0)</f>
        <v>0</v>
      </c>
      <c r="S20" s="9">
        <f>VLOOKUP(A20,Formelhilfe!$A$9:$O$44,15,FALSE)</f>
        <v>0</v>
      </c>
      <c r="T20" s="10">
        <f>SUM(L20:Q20)</f>
        <v>0</v>
      </c>
      <c r="U20" s="10">
        <f>IF(V20&gt;0,W20/V20,0)</f>
        <v>0</v>
      </c>
      <c r="V20" s="9">
        <f>VLOOKUP(A20,Formelhilfe!$A$9:$P$44,16,FALSE)</f>
        <v>0</v>
      </c>
      <c r="W20" s="11">
        <f>SUM(C20:H20,L20:Q20)</f>
        <v>0</v>
      </c>
    </row>
    <row r="21" spans="1:45" ht="20.25" customHeight="1" x14ac:dyDescent="0.35">
      <c r="A21" s="111" t="s">
        <v>87</v>
      </c>
      <c r="B21" s="95" t="str">
        <f>VLOOKUP(A21,'Wettkampf 1'!$B$10:$C$45,2,FALSE)</f>
        <v>Wehm I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>IF(J21 &gt; 0,K21/J21,0)</f>
        <v>0</v>
      </c>
      <c r="J21" s="9">
        <f>VLOOKUP(A21,Formelhilfe!$A$9:$H$44,8,FALSE)</f>
        <v>0</v>
      </c>
      <c r="K21" s="10">
        <f>SUM(C21:H21)</f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>IF(S21 &gt;0,T21/S21,0)</f>
        <v>0</v>
      </c>
      <c r="S21" s="9">
        <f>VLOOKUP(A21,Formelhilfe!$A$9:$O$44,15,FALSE)</f>
        <v>0</v>
      </c>
      <c r="T21" s="10">
        <f>SUM(L21:Q21)</f>
        <v>0</v>
      </c>
      <c r="U21" s="10">
        <f>IF(V21&gt;0,W21/V21,0)</f>
        <v>0</v>
      </c>
      <c r="V21" s="9">
        <f>VLOOKUP(A21,Formelhilfe!$A$9:$P$44,16,FALSE)</f>
        <v>0</v>
      </c>
      <c r="W21" s="11">
        <f>SUM(C21:H21,L21:Q21)</f>
        <v>0</v>
      </c>
    </row>
    <row r="22" spans="1:45" ht="20.25" customHeight="1" x14ac:dyDescent="0.35">
      <c r="A22" s="111" t="s">
        <v>88</v>
      </c>
      <c r="B22" s="95" t="str">
        <f>VLOOKUP(A22,'Wettkampf 1'!$B$10:$C$45,2,FALSE)</f>
        <v>Wehm I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>IF(J22 &gt; 0,K22/J22,0)</f>
        <v>0</v>
      </c>
      <c r="J22" s="9">
        <f>VLOOKUP(A22,Formelhilfe!$A$9:$H$44,8,FALSE)</f>
        <v>0</v>
      </c>
      <c r="K22" s="10">
        <f>SUM(C22:H22)</f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>IF(S22 &gt;0,T22/S22,0)</f>
        <v>0</v>
      </c>
      <c r="S22" s="9">
        <f>VLOOKUP(A22,Formelhilfe!$A$9:$O$44,15,FALSE)</f>
        <v>0</v>
      </c>
      <c r="T22" s="10">
        <f>SUM(L22:Q22)</f>
        <v>0</v>
      </c>
      <c r="U22" s="10">
        <f>IF(V22&gt;0,W22/V22,0)</f>
        <v>0</v>
      </c>
      <c r="V22" s="9">
        <f>VLOOKUP(A22,Formelhilfe!$A$9:$P$44,16,FALSE)</f>
        <v>0</v>
      </c>
      <c r="W22" s="11">
        <f>SUM(C22:H22,L22:Q22)</f>
        <v>0</v>
      </c>
    </row>
    <row r="23" spans="1:45" ht="20.25" customHeight="1" x14ac:dyDescent="0.35">
      <c r="A23" s="111" t="s">
        <v>89</v>
      </c>
      <c r="B23" s="95" t="str">
        <f>VLOOKUP(A23,'Wettkampf 1'!$B$10:$C$45,2,FALSE)</f>
        <v>Wehm I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>IF(J23 &gt; 0,K23/J23,0)</f>
        <v>0</v>
      </c>
      <c r="J23" s="9">
        <f>VLOOKUP(A23,Formelhilfe!$A$9:$H$44,8,FALSE)</f>
        <v>0</v>
      </c>
      <c r="K23" s="10">
        <f>SUM(C23:H23)</f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>IF(S23 &gt;0,T23/S23,0)</f>
        <v>0</v>
      </c>
      <c r="S23" s="9">
        <f>VLOOKUP(A23,Formelhilfe!$A$9:$O$44,15,FALSE)</f>
        <v>0</v>
      </c>
      <c r="T23" s="10">
        <f>SUM(L23:Q23)</f>
        <v>0</v>
      </c>
      <c r="U23" s="10">
        <f>IF(V23&gt;0,W23/V23,0)</f>
        <v>0</v>
      </c>
      <c r="V23" s="9">
        <f>VLOOKUP(A23,Formelhilfe!$A$9:$P$44,16,FALSE)</f>
        <v>0</v>
      </c>
      <c r="W23" s="11">
        <f>SUM(C23:H23,L23:Q23)</f>
        <v>0</v>
      </c>
    </row>
    <row r="24" spans="1:45" ht="20.25" customHeight="1" x14ac:dyDescent="0.35">
      <c r="A24" s="111" t="s">
        <v>90</v>
      </c>
      <c r="B24" s="95" t="str">
        <f>VLOOKUP(A24,'Wettkampf 1'!$B$10:$C$45,2,FALSE)</f>
        <v>Wehm I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>IF(J24 &gt; 0,K24/J24,0)</f>
        <v>0</v>
      </c>
      <c r="J24" s="9">
        <f>VLOOKUP(A24,Formelhilfe!$A$9:$H$44,8,FALSE)</f>
        <v>0</v>
      </c>
      <c r="K24" s="10">
        <f>SUM(C24:H24)</f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>IF(S24 &gt;0,T24/S24,0)</f>
        <v>0</v>
      </c>
      <c r="S24" s="9">
        <f>VLOOKUP(A24,Formelhilfe!$A$9:$O$44,15,FALSE)</f>
        <v>0</v>
      </c>
      <c r="T24" s="10">
        <f>SUM(L24:Q24)</f>
        <v>0</v>
      </c>
      <c r="U24" s="10">
        <f>IF(V24&gt;0,W24/V24,0)</f>
        <v>0</v>
      </c>
      <c r="V24" s="9">
        <f>VLOOKUP(A24,Formelhilfe!$A$9:$P$44,16,FALSE)</f>
        <v>0</v>
      </c>
      <c r="W24" s="11">
        <f>SUM(C24:H24,L24:Q24)</f>
        <v>0</v>
      </c>
    </row>
    <row r="25" spans="1:45" ht="20.25" customHeight="1" x14ac:dyDescent="0.35">
      <c r="A25" s="111" t="s">
        <v>91</v>
      </c>
      <c r="B25" s="95" t="str">
        <f>VLOOKUP(A25,'Wettkampf 1'!$B$10:$C$45,2,FALSE)</f>
        <v>Wehm I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>IF(J25 &gt; 0,K25/J25,0)</f>
        <v>0</v>
      </c>
      <c r="J25" s="9">
        <f>VLOOKUP(A25,Formelhilfe!$A$9:$H$44,8,FALSE)</f>
        <v>0</v>
      </c>
      <c r="K25" s="10">
        <f>SUM(C25:H25)</f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>IF(S25 &gt;0,T25/S25,0)</f>
        <v>0</v>
      </c>
      <c r="S25" s="9">
        <f>VLOOKUP(A25,Formelhilfe!$A$9:$O$44,15,FALSE)</f>
        <v>0</v>
      </c>
      <c r="T25" s="10">
        <f>SUM(L25:Q25)</f>
        <v>0</v>
      </c>
      <c r="U25" s="10">
        <f>IF(V25&gt;0,W25/V25,0)</f>
        <v>0</v>
      </c>
      <c r="V25" s="9">
        <f>VLOOKUP(A25,Formelhilfe!$A$9:$P$44,16,FALSE)</f>
        <v>0</v>
      </c>
      <c r="W25" s="11">
        <f>SUM(C25:H25,L25:Q25)</f>
        <v>0</v>
      </c>
    </row>
    <row r="26" spans="1:45" ht="20.25" customHeight="1" x14ac:dyDescent="0.35">
      <c r="A26" s="111" t="s">
        <v>92</v>
      </c>
      <c r="B26" s="95" t="str">
        <f>VLOOKUP(A26,'Wettkampf 1'!$B$10:$C$45,2,FALSE)</f>
        <v>Rastdorf II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>IF(J26 &gt; 0,K26/J26,0)</f>
        <v>0</v>
      </c>
      <c r="J26" s="9">
        <f>VLOOKUP(A26,Formelhilfe!$A$9:$H$44,8,FALSE)</f>
        <v>0</v>
      </c>
      <c r="K26" s="10">
        <f>SUM(C26:H26)</f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>IF(S26 &gt;0,T26/S26,0)</f>
        <v>0</v>
      </c>
      <c r="S26" s="9">
        <f>VLOOKUP(A26,Formelhilfe!$A$9:$O$44,15,FALSE)</f>
        <v>0</v>
      </c>
      <c r="T26" s="10">
        <f>SUM(L26:Q26)</f>
        <v>0</v>
      </c>
      <c r="U26" s="10">
        <f>IF(V26&gt;0,W26/V26,0)</f>
        <v>0</v>
      </c>
      <c r="V26" s="9">
        <f>VLOOKUP(A26,Formelhilfe!$A$9:$P$44,16,FALSE)</f>
        <v>0</v>
      </c>
      <c r="W26" s="11">
        <f>SUM(C26:H26,L26:Q26)</f>
        <v>0</v>
      </c>
    </row>
    <row r="27" spans="1:45" ht="20.25" customHeight="1" x14ac:dyDescent="0.35">
      <c r="A27" s="111" t="s">
        <v>93</v>
      </c>
      <c r="B27" s="95" t="str">
        <f>VLOOKUP(A27,'Wettkampf 1'!$B$10:$C$45,2,FALSE)</f>
        <v>Rastdorf II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>IF(J27 &gt; 0,K27/J27,0)</f>
        <v>0</v>
      </c>
      <c r="J27" s="9">
        <f>VLOOKUP(A27,Formelhilfe!$A$9:$H$44,8,FALSE)</f>
        <v>0</v>
      </c>
      <c r="K27" s="10">
        <f>SUM(C27:H27)</f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>IF(S27 &gt;0,T27/S27,0)</f>
        <v>0</v>
      </c>
      <c r="S27" s="9">
        <f>VLOOKUP(A27,Formelhilfe!$A$9:$O$44,15,FALSE)</f>
        <v>0</v>
      </c>
      <c r="T27" s="10">
        <f>SUM(L27:Q27)</f>
        <v>0</v>
      </c>
      <c r="U27" s="10">
        <f>IF(V27&gt;0,W27/V27,0)</f>
        <v>0</v>
      </c>
      <c r="V27" s="9">
        <f>VLOOKUP(A27,Formelhilfe!$A$9:$P$44,16,FALSE)</f>
        <v>0</v>
      </c>
      <c r="W27" s="11">
        <f>SUM(C27:H27,L27:Q27)</f>
        <v>0</v>
      </c>
    </row>
    <row r="28" spans="1:45" ht="20.25" customHeight="1" x14ac:dyDescent="0.35">
      <c r="A28" s="111" t="s">
        <v>94</v>
      </c>
      <c r="B28" s="95" t="str">
        <f>VLOOKUP(A28,'Wettkampf 1'!$B$10:$C$45,2,FALSE)</f>
        <v>Rastdorf II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>IF(J28 &gt; 0,K28/J28,0)</f>
        <v>0</v>
      </c>
      <c r="J28" s="9">
        <f>VLOOKUP(A28,Formelhilfe!$A$9:$H$44,8,FALSE)</f>
        <v>0</v>
      </c>
      <c r="K28" s="10">
        <f>SUM(C28:H28)</f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>IF(S28 &gt;0,T28/S28,0)</f>
        <v>0</v>
      </c>
      <c r="S28" s="9">
        <f>VLOOKUP(A28,Formelhilfe!$A$9:$O$44,15,FALSE)</f>
        <v>0</v>
      </c>
      <c r="T28" s="10">
        <f>SUM(L28:Q28)</f>
        <v>0</v>
      </c>
      <c r="U28" s="10">
        <f>IF(V28&gt;0,W28/V28,0)</f>
        <v>0</v>
      </c>
      <c r="V28" s="9">
        <f>VLOOKUP(A28,Formelhilfe!$A$9:$P$44,16,FALSE)</f>
        <v>0</v>
      </c>
      <c r="W28" s="11">
        <f>SUM(C28:H28,L28:Q28)</f>
        <v>0</v>
      </c>
    </row>
    <row r="29" spans="1:45" ht="20.25" customHeight="1" x14ac:dyDescent="0.35">
      <c r="A29" s="111" t="s">
        <v>95</v>
      </c>
      <c r="B29" s="95" t="str">
        <f>VLOOKUP(A29,'Wettkampf 1'!$B$10:$C$45,2,FALSE)</f>
        <v>Rastdorf II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>IF(J29 &gt; 0,K29/J29,0)</f>
        <v>0</v>
      </c>
      <c r="J29" s="9">
        <f>VLOOKUP(A29,Formelhilfe!$A$9:$H$44,8,FALSE)</f>
        <v>0</v>
      </c>
      <c r="K29" s="10">
        <f>SUM(C29:H29)</f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>IF(S29 &gt;0,T29/S29,0)</f>
        <v>0</v>
      </c>
      <c r="S29" s="9">
        <f>VLOOKUP(A29,Formelhilfe!$A$9:$O$44,15,FALSE)</f>
        <v>0</v>
      </c>
      <c r="T29" s="10">
        <f>SUM(L29:Q29)</f>
        <v>0</v>
      </c>
      <c r="U29" s="10">
        <f>IF(V29&gt;0,W29/V29,0)</f>
        <v>0</v>
      </c>
      <c r="V29" s="9">
        <f>VLOOKUP(A29,Formelhilfe!$A$9:$P$44,16,FALSE)</f>
        <v>0</v>
      </c>
      <c r="W29" s="11">
        <f>SUM(C29:H29,L29:Q29)</f>
        <v>0</v>
      </c>
    </row>
    <row r="30" spans="1:45" ht="20.25" customHeight="1" x14ac:dyDescent="0.35">
      <c r="A30" s="111" t="s">
        <v>96</v>
      </c>
      <c r="B30" s="95" t="str">
        <f>VLOOKUP(A30,'Wettkampf 1'!$B$10:$C$45,2,FALSE)</f>
        <v>Rastdorf II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>IF(J30 &gt; 0,K30/J30,0)</f>
        <v>0</v>
      </c>
      <c r="J30" s="9">
        <f>VLOOKUP(A30,Formelhilfe!$A$9:$H$44,8,FALSE)</f>
        <v>0</v>
      </c>
      <c r="K30" s="10">
        <f>SUM(C30:H30)</f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>IF(S30 &gt;0,T30/S30,0)</f>
        <v>0</v>
      </c>
      <c r="S30" s="9">
        <f>VLOOKUP(A30,Formelhilfe!$A$9:$O$44,15,FALSE)</f>
        <v>0</v>
      </c>
      <c r="T30" s="10">
        <f>SUM(L30:Q30)</f>
        <v>0</v>
      </c>
      <c r="U30" s="10">
        <f>IF(V30&gt;0,W30/V30,0)</f>
        <v>0</v>
      </c>
      <c r="V30" s="9">
        <f>VLOOKUP(A30,Formelhilfe!$A$9:$P$44,16,FALSE)</f>
        <v>0</v>
      </c>
      <c r="W30" s="11">
        <f>SUM(C30:H30,L30:Q30)</f>
        <v>0</v>
      </c>
    </row>
    <row r="31" spans="1:45" ht="20.25" customHeight="1" x14ac:dyDescent="0.35">
      <c r="A31" s="111" t="s">
        <v>55</v>
      </c>
      <c r="B31" s="95" t="str">
        <f>VLOOKUP(A31,'Wettkampf 1'!$B$10:$C$45,2,FALSE)</f>
        <v>Rastdorf II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>IF(J31 &gt; 0,K31/J31,0)</f>
        <v>0</v>
      </c>
      <c r="J31" s="9">
        <f>VLOOKUP(A31,Formelhilfe!$A$9:$H$44,8,FALSE)</f>
        <v>0</v>
      </c>
      <c r="K31" s="10">
        <f>SUM(C31:H31)</f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>IF(S31 &gt;0,T31/S31,0)</f>
        <v>0</v>
      </c>
      <c r="S31" s="9">
        <f>VLOOKUP(A31,Formelhilfe!$A$9:$O$44,15,FALSE)</f>
        <v>0</v>
      </c>
      <c r="T31" s="10">
        <f>SUM(L31:Q31)</f>
        <v>0</v>
      </c>
      <c r="U31" s="10">
        <f>IF(V31&gt;0,W31/V31,0)</f>
        <v>0</v>
      </c>
      <c r="V31" s="9">
        <f>VLOOKUP(A31,Formelhilfe!$A$9:$P$44,16,FALSE)</f>
        <v>0</v>
      </c>
      <c r="W31" s="11">
        <f>SUM(C31:H31,L31:Q31)</f>
        <v>0</v>
      </c>
    </row>
    <row r="32" spans="1:45" ht="20.25" customHeight="1" x14ac:dyDescent="0.35">
      <c r="A32" s="111" t="s">
        <v>97</v>
      </c>
      <c r="B32" s="95" t="str">
        <f>VLOOKUP(A32,'Wettkampf 1'!$B$10:$C$45,2,FALSE)</f>
        <v>Börgerwald I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>IF(J32 &gt; 0,K32/J32,0)</f>
        <v>0</v>
      </c>
      <c r="J32" s="9">
        <f>VLOOKUP(A32,Formelhilfe!$A$9:$H$44,8,FALSE)</f>
        <v>0</v>
      </c>
      <c r="K32" s="10">
        <f>SUM(C32:H32)</f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>IF(S32 &gt;0,T32/S32,0)</f>
        <v>0</v>
      </c>
      <c r="S32" s="9">
        <f>VLOOKUP(A32,Formelhilfe!$A$9:$O$44,15,FALSE)</f>
        <v>0</v>
      </c>
      <c r="T32" s="10">
        <f>SUM(L32:Q32)</f>
        <v>0</v>
      </c>
      <c r="U32" s="10">
        <f>IF(V32&gt;0,W32/V32,0)</f>
        <v>0</v>
      </c>
      <c r="V32" s="9">
        <f>VLOOKUP(A32,Formelhilfe!$A$9:$P$44,16,FALSE)</f>
        <v>0</v>
      </c>
      <c r="W32" s="11">
        <f>SUM(C32:H32,L32:Q32)</f>
        <v>0</v>
      </c>
    </row>
    <row r="33" spans="1:23" ht="20.25" customHeight="1" x14ac:dyDescent="0.35">
      <c r="A33" s="111" t="s">
        <v>98</v>
      </c>
      <c r="B33" s="95" t="str">
        <f>VLOOKUP(A33,'Wettkampf 1'!$B$10:$C$45,2,FALSE)</f>
        <v>Börgerwald I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>IF(J33 &gt; 0,K33/J33,0)</f>
        <v>0</v>
      </c>
      <c r="J33" s="9">
        <f>VLOOKUP(A33,Formelhilfe!$A$9:$H$44,8,FALSE)</f>
        <v>0</v>
      </c>
      <c r="K33" s="10">
        <f>SUM(C33:H33)</f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>IF(S33 &gt;0,T33/S33,0)</f>
        <v>0</v>
      </c>
      <c r="S33" s="9">
        <f>VLOOKUP(A33,Formelhilfe!$A$9:$O$44,15,FALSE)</f>
        <v>0</v>
      </c>
      <c r="T33" s="10">
        <f>SUM(L33:Q33)</f>
        <v>0</v>
      </c>
      <c r="U33" s="10">
        <f>IF(V33&gt;0,W33/V33,0)</f>
        <v>0</v>
      </c>
      <c r="V33" s="9">
        <f>VLOOKUP(A33,Formelhilfe!$A$9:$P$44,16,FALSE)</f>
        <v>0</v>
      </c>
      <c r="W33" s="11">
        <f>SUM(C33:H33,L33:Q33)</f>
        <v>0</v>
      </c>
    </row>
    <row r="34" spans="1:23" ht="20.25" customHeight="1" x14ac:dyDescent="0.35">
      <c r="A34" s="111" t="s">
        <v>99</v>
      </c>
      <c r="B34" s="95" t="str">
        <f>VLOOKUP(A34,'Wettkampf 1'!$B$10:$C$45,2,FALSE)</f>
        <v>Börgerwald I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>IF(J34 &gt; 0,K34/J34,0)</f>
        <v>0</v>
      </c>
      <c r="J34" s="9">
        <f>VLOOKUP(A34,Formelhilfe!$A$9:$H$44,8,FALSE)</f>
        <v>0</v>
      </c>
      <c r="K34" s="10">
        <f>SUM(C34:H34)</f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>IF(S34 &gt;0,T34/S34,0)</f>
        <v>0</v>
      </c>
      <c r="S34" s="9">
        <f>VLOOKUP(A34,Formelhilfe!$A$9:$O$44,15,FALSE)</f>
        <v>0</v>
      </c>
      <c r="T34" s="10">
        <f>SUM(L34:Q34)</f>
        <v>0</v>
      </c>
      <c r="U34" s="10">
        <f>IF(V34&gt;0,W34/V34,0)</f>
        <v>0</v>
      </c>
      <c r="V34" s="9">
        <f>VLOOKUP(A34,Formelhilfe!$A$9:$P$44,16,FALSE)</f>
        <v>0</v>
      </c>
      <c r="W34" s="11">
        <f>SUM(C34:H34,L34:Q34)</f>
        <v>0</v>
      </c>
    </row>
    <row r="35" spans="1:23" ht="20.25" customHeight="1" x14ac:dyDescent="0.35">
      <c r="A35" s="111" t="s">
        <v>100</v>
      </c>
      <c r="B35" s="95" t="str">
        <f>VLOOKUP(A35,'Wettkampf 1'!$B$10:$C$45,2,FALSE)</f>
        <v>Börgerwald I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>IF(J35 &gt; 0,K35/J35,0)</f>
        <v>0</v>
      </c>
      <c r="J35" s="9">
        <f>VLOOKUP(A35,Formelhilfe!$A$9:$H$44,8,FALSE)</f>
        <v>0</v>
      </c>
      <c r="K35" s="10">
        <f>SUM(C35:H35)</f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>IF(S35 &gt;0,T35/S35,0)</f>
        <v>0</v>
      </c>
      <c r="S35" s="9">
        <f>VLOOKUP(A35,Formelhilfe!$A$9:$O$44,15,FALSE)</f>
        <v>0</v>
      </c>
      <c r="T35" s="10">
        <f>SUM(L35:Q35)</f>
        <v>0</v>
      </c>
      <c r="U35" s="10">
        <f>IF(V35&gt;0,W35/V35,0)</f>
        <v>0</v>
      </c>
      <c r="V35" s="9">
        <f>VLOOKUP(A35,Formelhilfe!$A$9:$P$44,16,FALSE)</f>
        <v>0</v>
      </c>
      <c r="W35" s="11">
        <f>SUM(C35:H35,L35:Q35)</f>
        <v>0</v>
      </c>
    </row>
    <row r="36" spans="1:23" ht="20.25" customHeight="1" x14ac:dyDescent="0.35">
      <c r="A36" s="111" t="s">
        <v>101</v>
      </c>
      <c r="B36" s="95" t="str">
        <f>VLOOKUP(A36,'Wettkampf 1'!$B$10:$C$45,2,FALSE)</f>
        <v>Börgerwald I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>IF(J36 &gt; 0,K36/J36,0)</f>
        <v>0</v>
      </c>
      <c r="J36" s="9">
        <f>VLOOKUP(A36,Formelhilfe!$A$9:$H$44,8,FALSE)</f>
        <v>0</v>
      </c>
      <c r="K36" s="10">
        <f>SUM(C36:H36)</f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>IF(S36 &gt;0,T36/S36,0)</f>
        <v>0</v>
      </c>
      <c r="S36" s="9">
        <f>VLOOKUP(A36,Formelhilfe!$A$9:$O$44,15,FALSE)</f>
        <v>0</v>
      </c>
      <c r="T36" s="10">
        <f>SUM(L36:Q36)</f>
        <v>0</v>
      </c>
      <c r="U36" s="10">
        <f>IF(V36&gt;0,W36/V36,0)</f>
        <v>0</v>
      </c>
      <c r="V36" s="9">
        <f>VLOOKUP(A36,Formelhilfe!$A$9:$P$44,16,FALSE)</f>
        <v>0</v>
      </c>
      <c r="W36" s="11">
        <f>SUM(C36:H36,L36:Q36)</f>
        <v>0</v>
      </c>
    </row>
    <row r="37" spans="1:23" ht="20.25" customHeight="1" x14ac:dyDescent="0.35">
      <c r="A37" s="111" t="s">
        <v>102</v>
      </c>
      <c r="B37" s="95" t="str">
        <f>VLOOKUP(A37,'Wettkampf 1'!$B$10:$C$45,2,FALSE)</f>
        <v>Börgerwald I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>IF(J37 &gt; 0,K37/J37,0)</f>
        <v>0</v>
      </c>
      <c r="J37" s="9">
        <f>VLOOKUP(A37,Formelhilfe!$A$9:$H$44,8,FALSE)</f>
        <v>0</v>
      </c>
      <c r="K37" s="10">
        <f>SUM(C37:H37)</f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>IF(S37 &gt;0,T37/S37,0)</f>
        <v>0</v>
      </c>
      <c r="S37" s="9">
        <f>VLOOKUP(A37,Formelhilfe!$A$9:$O$44,15,FALSE)</f>
        <v>0</v>
      </c>
      <c r="T37" s="10">
        <f>SUM(L37:Q37)</f>
        <v>0</v>
      </c>
      <c r="U37" s="10">
        <f>IF(V37&gt;0,W37/V37,0)</f>
        <v>0</v>
      </c>
      <c r="V37" s="9">
        <f>VLOOKUP(A37,Formelhilfe!$A$9:$P$44,16,FALSE)</f>
        <v>0</v>
      </c>
      <c r="W37" s="11">
        <f>SUM(C37:H37,L37:Q37)</f>
        <v>0</v>
      </c>
    </row>
    <row r="38" spans="1:23" x14ac:dyDescent="0.25">
      <c r="D38" s="1"/>
      <c r="I38"/>
      <c r="J38"/>
      <c r="O38" s="1"/>
      <c r="U38"/>
      <c r="V38"/>
    </row>
    <row r="39" spans="1:23" x14ac:dyDescent="0.25">
      <c r="D39" s="1"/>
      <c r="I39"/>
      <c r="J39"/>
      <c r="O39" s="1"/>
      <c r="U39"/>
      <c r="V39"/>
    </row>
    <row r="40" spans="1:23" x14ac:dyDescent="0.25">
      <c r="D40" s="1"/>
      <c r="I40"/>
      <c r="J40"/>
      <c r="O40" s="1"/>
      <c r="U40"/>
      <c r="V40"/>
    </row>
    <row r="41" spans="1:23" x14ac:dyDescent="0.25">
      <c r="D41" s="1"/>
      <c r="I41"/>
      <c r="J41"/>
      <c r="O41" s="1"/>
      <c r="U41"/>
      <c r="V41"/>
    </row>
    <row r="42" spans="1:23" x14ac:dyDescent="0.25">
      <c r="D42" s="1"/>
      <c r="I42"/>
      <c r="J42"/>
      <c r="O42" s="1"/>
      <c r="U42"/>
      <c r="V42"/>
    </row>
    <row r="43" spans="1:23" x14ac:dyDescent="0.25">
      <c r="D43" s="1"/>
      <c r="I43"/>
      <c r="J43"/>
      <c r="O43" s="1"/>
      <c r="U43"/>
      <c r="V43"/>
    </row>
    <row r="44" spans="1:23" x14ac:dyDescent="0.25">
      <c r="D44" s="1"/>
      <c r="I44"/>
      <c r="J44"/>
      <c r="O44" s="1"/>
      <c r="U44"/>
      <c r="V44"/>
    </row>
    <row r="45" spans="1:23" x14ac:dyDescent="0.25">
      <c r="D45" s="1"/>
      <c r="I45"/>
      <c r="J45"/>
      <c r="O45" s="1"/>
      <c r="U45"/>
      <c r="V45"/>
    </row>
    <row r="46" spans="1:23" x14ac:dyDescent="0.25">
      <c r="D46" s="1"/>
      <c r="I46"/>
      <c r="J46"/>
      <c r="O46" s="1"/>
      <c r="U46"/>
      <c r="V46"/>
    </row>
    <row r="47" spans="1:23" x14ac:dyDescent="0.25">
      <c r="D47" s="1"/>
      <c r="I47"/>
      <c r="J47"/>
      <c r="O47" s="1"/>
      <c r="U47"/>
      <c r="V47"/>
    </row>
    <row r="48" spans="1:23" x14ac:dyDescent="0.25">
      <c r="D48" s="1"/>
      <c r="I48"/>
      <c r="J48"/>
      <c r="O48" s="1"/>
      <c r="U48"/>
      <c r="V48"/>
    </row>
    <row r="49" spans="4:22" x14ac:dyDescent="0.2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3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5" x14ac:dyDescent="0.25"/>
  <cols>
    <col min="1" max="1" width="19.42578125" style="13" bestFit="1" customWidth="1"/>
    <col min="2" max="18" width="7" style="13"/>
    <col min="19" max="19" width="18.7109375" style="13" customWidth="1"/>
    <col min="20" max="20" width="22.7109375" style="13" customWidth="1"/>
    <col min="21" max="21" width="13.42578125" style="13" customWidth="1"/>
    <col min="22" max="16384" width="7" style="13"/>
  </cols>
  <sheetData>
    <row r="1" spans="1:21" x14ac:dyDescent="0.2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25">
      <c r="A2" s="13" t="str">
        <f>'Wettkampf 1'!B2</f>
        <v>Sögel II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25">
      <c r="A3" s="13" t="str">
        <f>'Wettkampf 1'!B3</f>
        <v>Spahnharrenstätte I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25">
      <c r="A4" s="13" t="str">
        <f>'Wettkampf 1'!B4</f>
        <v>Börgermoor 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25">
      <c r="A5" s="13" t="str">
        <f>'Wettkampf 1'!B5</f>
        <v>Wehm I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25">
      <c r="A6" s="13" t="str">
        <f>'Wettkampf 1'!B6</f>
        <v>Rastdorf II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25">
      <c r="A7" s="13" t="str">
        <f>'Wettkampf 1'!B7</f>
        <v>Börgerwald I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103</v>
      </c>
      <c r="U7" s="13" t="s">
        <v>71</v>
      </c>
    </row>
    <row r="8" spans="1:21" x14ac:dyDescent="0.25">
      <c r="S8" s="13" t="s">
        <v>23</v>
      </c>
    </row>
    <row r="9" spans="1:21" ht="15.75" x14ac:dyDescent="0.25">
      <c r="A9" s="111" t="s">
        <v>74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75" x14ac:dyDescent="0.25">
      <c r="A10" s="111" t="s">
        <v>75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75" x14ac:dyDescent="0.25">
      <c r="A11" s="111" t="s">
        <v>76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75" x14ac:dyDescent="0.25">
      <c r="A12" s="111" t="s">
        <v>77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75" x14ac:dyDescent="0.2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75" x14ac:dyDescent="0.2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75" x14ac:dyDescent="0.25">
      <c r="A15" s="111" t="s">
        <v>78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75" x14ac:dyDescent="0.25">
      <c r="A16" s="111" t="s">
        <v>80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75" x14ac:dyDescent="0.25">
      <c r="A17" s="111" t="s">
        <v>79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75" x14ac:dyDescent="0.25">
      <c r="A18" s="111" t="s">
        <v>81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75" x14ac:dyDescent="0.2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75" x14ac:dyDescent="0.2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75" x14ac:dyDescent="0.25">
      <c r="A21" s="111" t="s">
        <v>82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75" x14ac:dyDescent="0.25">
      <c r="A22" s="111" t="s">
        <v>83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75" x14ac:dyDescent="0.25">
      <c r="A23" s="111" t="s">
        <v>84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75" x14ac:dyDescent="0.25">
      <c r="A24" s="111" t="s">
        <v>85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75" x14ac:dyDescent="0.2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75" x14ac:dyDescent="0.2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75" x14ac:dyDescent="0.25">
      <c r="A27" s="111" t="s">
        <v>86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75" x14ac:dyDescent="0.25">
      <c r="A28" s="111" t="s">
        <v>87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75" x14ac:dyDescent="0.25">
      <c r="A29" s="111" t="s">
        <v>88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75" x14ac:dyDescent="0.25">
      <c r="A30" s="111" t="s">
        <v>89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75" x14ac:dyDescent="0.25">
      <c r="A31" s="111" t="s">
        <v>90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75" x14ac:dyDescent="0.25">
      <c r="A32" s="111" t="s">
        <v>91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75" x14ac:dyDescent="0.25">
      <c r="A33" s="111" t="s">
        <v>92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75" x14ac:dyDescent="0.25">
      <c r="A34" s="111" t="s">
        <v>93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75" x14ac:dyDescent="0.25">
      <c r="A35" s="111" t="s">
        <v>94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75" x14ac:dyDescent="0.25">
      <c r="A36" s="111" t="s">
        <v>95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75" x14ac:dyDescent="0.25">
      <c r="A37" s="111" t="s">
        <v>96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75" x14ac:dyDescent="0.2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75" x14ac:dyDescent="0.25">
      <c r="A39" s="111" t="s">
        <v>97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75" x14ac:dyDescent="0.25">
      <c r="A40" s="111" t="s">
        <v>98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75" x14ac:dyDescent="0.25">
      <c r="A41" s="111" t="s">
        <v>99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75" x14ac:dyDescent="0.25">
      <c r="A42" s="111" t="s">
        <v>100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75" x14ac:dyDescent="0.25">
      <c r="A43" s="111" t="s">
        <v>101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75" x14ac:dyDescent="0.25">
      <c r="A44" s="111" t="s">
        <v>102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2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1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109375" defaultRowHeight="23.25" customHeight="1" x14ac:dyDescent="0.25"/>
  <cols>
    <col min="9" max="9" width="15.7109375" style="1"/>
    <col min="19" max="19" width="15.7109375" style="1"/>
  </cols>
  <sheetData>
    <row r="2" spans="1:20" ht="23.25" customHeight="1" x14ac:dyDescent="0.3">
      <c r="A2" s="12"/>
      <c r="B2" s="111" t="s">
        <v>104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>SUM(K2:P2)</f>
        <v>0</v>
      </c>
      <c r="S2" s="5">
        <f>IF(Formelhilfe!P2&gt;0,T2/Formelhilfe!P2,0)</f>
        <v>0</v>
      </c>
      <c r="T2" s="6">
        <f>SUM(C2:H2,K2:P2)</f>
        <v>0</v>
      </c>
    </row>
    <row r="3" spans="1:20" ht="23.25" customHeight="1" x14ac:dyDescent="0.3">
      <c r="A3" s="12"/>
      <c r="B3" s="111" t="s">
        <v>105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>SUM(C3:H3)</f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>SUM(K3:P3)</f>
        <v>0</v>
      </c>
      <c r="S3" s="5">
        <f>IF(Formelhilfe!P3&gt;0,T3/Formelhilfe!P3,0)</f>
        <v>0</v>
      </c>
      <c r="T3" s="6">
        <f>SUM(C3:H3,K3:P3)</f>
        <v>0</v>
      </c>
    </row>
    <row r="4" spans="1:20" ht="23.25" customHeight="1" x14ac:dyDescent="0.3">
      <c r="A4" s="12"/>
      <c r="B4" s="111" t="s">
        <v>106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>SUM(C4:H4)</f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>SUM(K4:P4)</f>
        <v>0</v>
      </c>
      <c r="S4" s="5">
        <f>IF(Formelhilfe!P4&gt;0,T4/Formelhilfe!P4,0)</f>
        <v>0</v>
      </c>
      <c r="T4" s="6">
        <f>SUM(C4:H4,K4:P4)</f>
        <v>0</v>
      </c>
    </row>
    <row r="5" spans="1:20" ht="23.25" customHeight="1" x14ac:dyDescent="0.3">
      <c r="A5" s="12"/>
      <c r="B5" s="111" t="s">
        <v>107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>SUM(C5:H5)</f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>SUM(K5:P5)</f>
        <v>0</v>
      </c>
      <c r="S5" s="5">
        <f>IF(Formelhilfe!P5&gt;0,T5/Formelhilfe!P5,0)</f>
        <v>0</v>
      </c>
      <c r="T5" s="6">
        <f>SUM(C5:H5,K5:P5)</f>
        <v>0</v>
      </c>
    </row>
    <row r="6" spans="1:20" ht="23.25" customHeight="1" x14ac:dyDescent="0.3">
      <c r="A6" s="12"/>
      <c r="B6" s="111" t="s">
        <v>108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>SUM(C6:H6)</f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>SUM(K6:P6)</f>
        <v>0</v>
      </c>
      <c r="S6" s="5">
        <f>IF(Formelhilfe!P6&gt;0,T6/Formelhilfe!P6,0)</f>
        <v>0</v>
      </c>
      <c r="T6" s="6">
        <f>SUM(C6:H6,K6:P6)</f>
        <v>0</v>
      </c>
    </row>
    <row r="7" spans="1:20" ht="23.25" customHeight="1" x14ac:dyDescent="0.3">
      <c r="A7" s="12"/>
      <c r="B7" s="111" t="s">
        <v>109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>SUM(C7:H7)</f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>SUM(K7:P7)</f>
        <v>0</v>
      </c>
      <c r="S7" s="5">
        <f>IF(Formelhilfe!P7&gt;0,T7/Formelhilfe!P7,0)</f>
        <v>0</v>
      </c>
      <c r="T7" s="6">
        <f>SUM(C7:H7,K7:P7)</f>
        <v>0</v>
      </c>
    </row>
    <row r="14" spans="1:20" ht="23.25" customHeight="1" x14ac:dyDescent="0.25">
      <c r="D14" s="1"/>
      <c r="I14"/>
      <c r="N14" s="1"/>
      <c r="S14"/>
    </row>
    <row r="15" spans="1:20" ht="23.25" customHeight="1" x14ac:dyDescent="0.25">
      <c r="D15" s="1"/>
      <c r="I15"/>
      <c r="N15" s="1"/>
      <c r="S15"/>
    </row>
    <row r="16" spans="1:20" ht="23.25" customHeight="1" x14ac:dyDescent="0.25">
      <c r="D16" s="1"/>
      <c r="I16"/>
      <c r="N16" s="1"/>
      <c r="S16"/>
    </row>
    <row r="17" spans="4:19" ht="23.25" customHeight="1" x14ac:dyDescent="0.25">
      <c r="D17" s="1"/>
      <c r="I17"/>
      <c r="N17" s="1"/>
      <c r="S17"/>
    </row>
    <row r="18" spans="4:19" ht="23.25" customHeight="1" x14ac:dyDescent="0.25">
      <c r="D18" s="1"/>
      <c r="I18"/>
      <c r="N18" s="1"/>
      <c r="S18"/>
    </row>
    <row r="19" spans="4:19" ht="23.25" customHeight="1" x14ac:dyDescent="0.25">
      <c r="D19" s="1"/>
      <c r="I19"/>
      <c r="N19" s="1"/>
      <c r="S19"/>
    </row>
    <row r="20" spans="4:19" ht="23.25" customHeight="1" x14ac:dyDescent="0.25">
      <c r="D20" s="1"/>
      <c r="I20"/>
      <c r="N20" s="1"/>
      <c r="S20"/>
    </row>
    <row r="21" spans="4:19" ht="23.25" customHeight="1" x14ac:dyDescent="0.25">
      <c r="D21" s="1"/>
      <c r="I21"/>
      <c r="N21" s="1"/>
      <c r="S21"/>
    </row>
    <row r="22" spans="4:19" ht="23.25" customHeight="1" x14ac:dyDescent="0.25">
      <c r="D22" s="1"/>
      <c r="I22"/>
      <c r="N22" s="1"/>
      <c r="S22"/>
    </row>
    <row r="23" spans="4:19" ht="23.25" customHeight="1" x14ac:dyDescent="0.25">
      <c r="D23" s="1"/>
      <c r="I23"/>
      <c r="N23" s="1"/>
      <c r="S23"/>
    </row>
    <row r="24" spans="4:19" ht="23.25" customHeight="1" x14ac:dyDescent="0.25">
      <c r="D24" s="1"/>
      <c r="I24"/>
      <c r="N24" s="1"/>
      <c r="S24"/>
    </row>
    <row r="25" spans="4:19" ht="23.25" customHeight="1" x14ac:dyDescent="0.25">
      <c r="D25" s="1"/>
      <c r="I25"/>
      <c r="N25" s="1"/>
      <c r="S25"/>
    </row>
    <row r="26" spans="4:19" ht="23.25" customHeight="1" x14ac:dyDescent="0.25">
      <c r="D26" s="1"/>
      <c r="I26"/>
      <c r="N26" s="1"/>
      <c r="S26"/>
    </row>
    <row r="27" spans="4:19" ht="23.25" customHeight="1" x14ac:dyDescent="0.25">
      <c r="D27" s="1"/>
      <c r="I27"/>
      <c r="N27" s="1"/>
      <c r="S27"/>
    </row>
    <row r="28" spans="4:19" ht="23.25" customHeight="1" x14ac:dyDescent="0.25">
      <c r="D28" s="1"/>
      <c r="I28"/>
      <c r="N28" s="1"/>
      <c r="S28"/>
    </row>
    <row r="29" spans="4:19" ht="23.25" customHeight="1" x14ac:dyDescent="0.25">
      <c r="D29" s="1"/>
      <c r="I29"/>
      <c r="N29" s="1"/>
      <c r="S29"/>
    </row>
  </sheetData>
  <sheetProtection selectLockedCells="1" sort="0" autoFilter="0" selectUnlockedCells="1"/>
  <protectedRanges>
    <protectedRange sqref="B2:B7" name="Bereich1_1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B2" sqref="B2:B7"/>
    </sheetView>
  </sheetViews>
  <sheetFormatPr baseColWidth="10" defaultColWidth="22" defaultRowHeight="15" customHeight="1" x14ac:dyDescent="0.25"/>
  <cols>
    <col min="1" max="1" width="3.28515625" style="67" bestFit="1" customWidth="1"/>
    <col min="2" max="2" width="20.5703125" style="67" customWidth="1"/>
    <col min="3" max="3" width="16.85546875" style="67" customWidth="1"/>
    <col min="4" max="4" width="16.140625" style="94" customWidth="1"/>
    <col min="5" max="5" width="9.85546875" style="67" customWidth="1"/>
    <col min="6" max="6" width="7" style="67" hidden="1" customWidth="1"/>
    <col min="7" max="7" width="8.85546875" style="67" hidden="1" customWidth="1"/>
    <col min="8" max="8" width="2.28515625" style="67" hidden="1" customWidth="1"/>
    <col min="9" max="9" width="8.85546875" style="67" hidden="1" customWidth="1"/>
    <col min="10" max="10" width="2.28515625" style="67" hidden="1" customWidth="1"/>
    <col min="11" max="11" width="8.85546875" style="67" hidden="1" customWidth="1"/>
    <col min="12" max="12" width="2.28515625" style="67" hidden="1" customWidth="1"/>
    <col min="13" max="13" width="8.85546875" style="67" hidden="1" customWidth="1"/>
    <col min="14" max="14" width="2.28515625" style="67" hidden="1" customWidth="1"/>
    <col min="15" max="15" width="8.85546875" style="67" hidden="1" customWidth="1"/>
    <col min="16" max="16" width="2.28515625" style="67" hidden="1" customWidth="1"/>
    <col min="17" max="17" width="8.85546875" style="67" hidden="1" customWidth="1"/>
    <col min="18" max="18" width="2.28515625" style="67" hidden="1" customWidth="1"/>
    <col min="19" max="19" width="22" style="67" hidden="1" customWidth="1"/>
    <col min="20" max="20" width="7.140625" style="67" customWidth="1"/>
    <col min="21" max="21" width="14.140625" style="67" bestFit="1" customWidth="1"/>
    <col min="22" max="22" width="5.5703125" style="67" customWidth="1"/>
    <col min="23" max="26" width="10.14062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40625" style="74" customWidth="1"/>
    <col min="31" max="31" width="19.140625" style="67" bestFit="1" customWidth="1"/>
    <col min="32" max="16384" width="22" style="67"/>
  </cols>
  <sheetData>
    <row r="1" spans="1:29" ht="15" customHeight="1" x14ac:dyDescent="0.2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>Sögel</v>
      </c>
      <c r="Z1" s="167"/>
    </row>
    <row r="2" spans="1:29" ht="15" customHeight="1" x14ac:dyDescent="0.25">
      <c r="A2" s="93">
        <v>1</v>
      </c>
      <c r="B2" s="111" t="s">
        <v>104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03.10.26</v>
      </c>
      <c r="Z2" s="167"/>
    </row>
    <row r="3" spans="1:29" ht="15" customHeight="1" x14ac:dyDescent="0.25">
      <c r="A3" s="93">
        <v>2</v>
      </c>
      <c r="B3" s="111" t="s">
        <v>105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25">
      <c r="A4" s="93">
        <v>3</v>
      </c>
      <c r="B4" s="111" t="s">
        <v>106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25">
      <c r="A5" s="93">
        <v>4</v>
      </c>
      <c r="B5" s="111" t="s">
        <v>107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25">
      <c r="A6" s="93">
        <v>5</v>
      </c>
      <c r="B6" s="111" t="s">
        <v>108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25">
      <c r="A7" s="93">
        <v>6</v>
      </c>
      <c r="B7" s="111" t="s">
        <v>109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25">
      <c r="W8" s="103"/>
      <c r="X8" s="103"/>
      <c r="Y8" s="103"/>
      <c r="Z8" s="103"/>
      <c r="AA8" s="103"/>
    </row>
    <row r="9" spans="1:29" ht="59.25" customHeight="1" x14ac:dyDescent="0.2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2.95" customHeight="1" x14ac:dyDescent="0.25">
      <c r="A10" s="93">
        <v>1</v>
      </c>
      <c r="B10" s="111" t="s">
        <v>74</v>
      </c>
      <c r="C10" s="95" t="str">
        <f>B2</f>
        <v>Sögel II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2.95" customHeight="1" x14ac:dyDescent="0.25">
      <c r="A11" s="93">
        <v>2</v>
      </c>
      <c r="B11" s="111" t="s">
        <v>75</v>
      </c>
      <c r="C11" s="95" t="str">
        <f>B2</f>
        <v>Sögel II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2.95" customHeight="1" x14ac:dyDescent="0.25">
      <c r="A12" s="93">
        <v>3</v>
      </c>
      <c r="B12" s="111" t="s">
        <v>76</v>
      </c>
      <c r="C12" s="95" t="str">
        <f>B2</f>
        <v>Sögel II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2.95" customHeight="1" x14ac:dyDescent="0.25">
      <c r="A13" s="93">
        <v>4</v>
      </c>
      <c r="B13" s="111" t="s">
        <v>77</v>
      </c>
      <c r="C13" s="95" t="str">
        <f>B2</f>
        <v>Sögel II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2.95" customHeight="1" x14ac:dyDescent="0.25">
      <c r="A14" s="93">
        <v>5</v>
      </c>
      <c r="B14" s="111" t="s">
        <v>49</v>
      </c>
      <c r="C14" s="95" t="str">
        <f>B2</f>
        <v>Sögel II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2.95" customHeight="1" x14ac:dyDescent="0.25">
      <c r="A15" s="93">
        <v>6</v>
      </c>
      <c r="B15" s="111" t="s">
        <v>50</v>
      </c>
      <c r="C15" s="95" t="str">
        <f>B2</f>
        <v>Sögel II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2.95" customHeight="1" x14ac:dyDescent="0.25">
      <c r="A16" s="93">
        <v>7</v>
      </c>
      <c r="B16" s="111" t="s">
        <v>78</v>
      </c>
      <c r="C16" s="95" t="str">
        <f>B3</f>
        <v>Spahnharrenstätte I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2.95" customHeight="1" x14ac:dyDescent="0.25">
      <c r="A17" s="93">
        <v>8</v>
      </c>
      <c r="B17" s="111" t="s">
        <v>80</v>
      </c>
      <c r="C17" s="95" t="str">
        <f>B3</f>
        <v>Spahnharrenstätte I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2.95" customHeight="1" x14ac:dyDescent="0.25">
      <c r="A18" s="93">
        <v>9</v>
      </c>
      <c r="B18" s="111" t="s">
        <v>79</v>
      </c>
      <c r="C18" s="95" t="str">
        <f>B3</f>
        <v>Spahnharrenstätte I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2.95" customHeight="1" x14ac:dyDescent="0.25">
      <c r="A19" s="93">
        <v>10</v>
      </c>
      <c r="B19" s="111" t="s">
        <v>81</v>
      </c>
      <c r="C19" s="95" t="str">
        <f>B3</f>
        <v>Spahnharrenstätte I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2.95" customHeight="1" x14ac:dyDescent="0.25">
      <c r="A20" s="93">
        <v>11</v>
      </c>
      <c r="B20" s="111" t="s">
        <v>51</v>
      </c>
      <c r="C20" s="95" t="str">
        <f>B3</f>
        <v>Spahnharrenstätte I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2.95" customHeight="1" x14ac:dyDescent="0.25">
      <c r="A21" s="93">
        <v>12</v>
      </c>
      <c r="B21" s="111" t="s">
        <v>52</v>
      </c>
      <c r="C21" s="95" t="str">
        <f>B3</f>
        <v>Spahnharrenstätte I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2.95" customHeight="1" x14ac:dyDescent="0.25">
      <c r="A22" s="93">
        <v>13</v>
      </c>
      <c r="B22" s="111" t="s">
        <v>82</v>
      </c>
      <c r="C22" s="95" t="str">
        <f>B4</f>
        <v>Börgermoor 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2.95" customHeight="1" x14ac:dyDescent="0.25">
      <c r="A23" s="93">
        <v>14</v>
      </c>
      <c r="B23" s="111" t="s">
        <v>83</v>
      </c>
      <c r="C23" s="95" t="str">
        <f>B4</f>
        <v>Börgermoor 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2.95" customHeight="1" x14ac:dyDescent="0.25">
      <c r="A24" s="93">
        <v>15</v>
      </c>
      <c r="B24" s="111" t="s">
        <v>84</v>
      </c>
      <c r="C24" s="95" t="str">
        <f>B4</f>
        <v>Börgermoor 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2.95" customHeight="1" x14ac:dyDescent="0.25">
      <c r="A25" s="93">
        <v>16</v>
      </c>
      <c r="B25" s="111" t="s">
        <v>85</v>
      </c>
      <c r="C25" s="95" t="str">
        <f>B4</f>
        <v>Börgermoor 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2.95" customHeight="1" x14ac:dyDescent="0.25">
      <c r="A26" s="93">
        <v>17</v>
      </c>
      <c r="B26" s="111" t="s">
        <v>53</v>
      </c>
      <c r="C26" s="95" t="str">
        <f>B4</f>
        <v>Börgermoor 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2.95" customHeight="1" x14ac:dyDescent="0.25">
      <c r="A27" s="93">
        <v>18</v>
      </c>
      <c r="B27" s="111" t="s">
        <v>54</v>
      </c>
      <c r="C27" s="95" t="str">
        <f>B4</f>
        <v>Börgermoor 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2.95" customHeight="1" x14ac:dyDescent="0.25">
      <c r="A28" s="93">
        <v>19</v>
      </c>
      <c r="B28" s="111" t="s">
        <v>86</v>
      </c>
      <c r="C28" s="95" t="str">
        <f>B5</f>
        <v>Wehm I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0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2.95" customHeight="1" x14ac:dyDescent="0.25">
      <c r="A29" s="93">
        <v>20</v>
      </c>
      <c r="B29" s="111" t="s">
        <v>87</v>
      </c>
      <c r="C29" s="95" t="str">
        <f>B5</f>
        <v>Wehm I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0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2.95" customHeight="1" x14ac:dyDescent="0.25">
      <c r="A30" s="93">
        <v>21</v>
      </c>
      <c r="B30" s="111" t="s">
        <v>88</v>
      </c>
      <c r="C30" s="95" t="str">
        <f>B5</f>
        <v>Wehm I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2.95" customHeight="1" x14ac:dyDescent="0.25">
      <c r="A31" s="93">
        <v>22</v>
      </c>
      <c r="B31" s="111" t="s">
        <v>89</v>
      </c>
      <c r="C31" s="95" t="str">
        <f>B5</f>
        <v>Wehm I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0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2.95" customHeight="1" x14ac:dyDescent="0.25">
      <c r="A32" s="93">
        <v>23</v>
      </c>
      <c r="B32" s="111" t="s">
        <v>90</v>
      </c>
      <c r="C32" s="95" t="str">
        <f>B5</f>
        <v>Wehm I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0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2.95" customHeight="1" x14ac:dyDescent="0.25">
      <c r="A33" s="93">
        <v>24</v>
      </c>
      <c r="B33" s="111" t="s">
        <v>91</v>
      </c>
      <c r="C33" s="95" t="str">
        <f>B5</f>
        <v>Wehm I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0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2.95" customHeight="1" x14ac:dyDescent="0.25">
      <c r="A34" s="93">
        <v>25</v>
      </c>
      <c r="B34" s="111" t="s">
        <v>92</v>
      </c>
      <c r="C34" s="95" t="str">
        <f>B6</f>
        <v>Rastdorf II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2.95" customHeight="1" x14ac:dyDescent="0.25">
      <c r="A35" s="93">
        <v>26</v>
      </c>
      <c r="B35" s="111" t="s">
        <v>93</v>
      </c>
      <c r="C35" s="95" t="str">
        <f>B6</f>
        <v>Rastdorf II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2.95" customHeight="1" x14ac:dyDescent="0.25">
      <c r="A36" s="93">
        <v>27</v>
      </c>
      <c r="B36" s="111" t="s">
        <v>94</v>
      </c>
      <c r="C36" s="95" t="str">
        <f>B6</f>
        <v>Rastdorf II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2.95" customHeight="1" x14ac:dyDescent="0.25">
      <c r="A37" s="93">
        <v>28</v>
      </c>
      <c r="B37" s="111" t="s">
        <v>95</v>
      </c>
      <c r="C37" s="95" t="str">
        <f>B6</f>
        <v>Rastdorf II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2.95" customHeight="1" x14ac:dyDescent="0.25">
      <c r="A38" s="93">
        <v>29</v>
      </c>
      <c r="B38" s="111" t="s">
        <v>96</v>
      </c>
      <c r="C38" s="95" t="str">
        <f>B6</f>
        <v>Rastdorf II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2.95" customHeight="1" x14ac:dyDescent="0.25">
      <c r="A39" s="93">
        <v>30</v>
      </c>
      <c r="B39" s="111" t="s">
        <v>55</v>
      </c>
      <c r="C39" s="95" t="str">
        <f>B6</f>
        <v>Rastdorf II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2.95" customHeight="1" x14ac:dyDescent="0.25">
      <c r="A40" s="93">
        <v>31</v>
      </c>
      <c r="B40" s="111" t="s">
        <v>97</v>
      </c>
      <c r="C40" s="95" t="str">
        <f>B7</f>
        <v>Börgerwald I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2.95" customHeight="1" x14ac:dyDescent="0.25">
      <c r="A41" s="93">
        <v>32</v>
      </c>
      <c r="B41" s="111" t="s">
        <v>98</v>
      </c>
      <c r="C41" s="95" t="str">
        <f>B7</f>
        <v>Börgerwald I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2.95" customHeight="1" x14ac:dyDescent="0.25">
      <c r="A42" s="93">
        <v>33</v>
      </c>
      <c r="B42" s="111" t="s">
        <v>99</v>
      </c>
      <c r="C42" s="95" t="str">
        <f>B7</f>
        <v>Börgerwald I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2.95" customHeight="1" x14ac:dyDescent="0.25">
      <c r="A43" s="93">
        <v>34</v>
      </c>
      <c r="B43" s="111" t="s">
        <v>100</v>
      </c>
      <c r="C43" s="95" t="str">
        <f>B7</f>
        <v>Börgerwald I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2.95" customHeight="1" x14ac:dyDescent="0.25">
      <c r="A44" s="93">
        <v>35</v>
      </c>
      <c r="B44" s="111" t="s">
        <v>101</v>
      </c>
      <c r="C44" s="95" t="str">
        <f>B7</f>
        <v>Börgerwald I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2.95" customHeight="1" x14ac:dyDescent="0.25">
      <c r="A45" s="93">
        <v>36</v>
      </c>
      <c r="B45" s="111" t="s">
        <v>102</v>
      </c>
      <c r="C45" s="95" t="str">
        <f>B7</f>
        <v>Börgerwald I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2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6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6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25">
      <c r="C47" s="67" t="s">
        <v>64</v>
      </c>
    </row>
  </sheetData>
  <sheetProtection sheet="1" objects="1" scenarios="1"/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7109375" style="69" hidden="1" customWidth="1"/>
    <col min="8" max="8" width="2.28515625" style="69" hidden="1" customWidth="1"/>
    <col min="9" max="9" width="8.7109375" style="69" hidden="1" customWidth="1"/>
    <col min="10" max="10" width="2.28515625" style="69" hidden="1" customWidth="1"/>
    <col min="11" max="11" width="8.7109375" style="69" hidden="1" customWidth="1"/>
    <col min="12" max="12" width="2.28515625" style="69" hidden="1" customWidth="1"/>
    <col min="13" max="13" width="8.7109375" style="69" hidden="1" customWidth="1"/>
    <col min="14" max="14" width="2.28515625" style="69" hidden="1" customWidth="1"/>
    <col min="15" max="15" width="8.7109375" style="69" hidden="1" customWidth="1"/>
    <col min="16" max="16" width="2.28515625" style="69" hidden="1" customWidth="1"/>
    <col min="17" max="17" width="8.71093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9" x14ac:dyDescent="0.2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Spahnharrenstätte</v>
      </c>
      <c r="X1" s="170"/>
    </row>
    <row r="2" spans="1:29" x14ac:dyDescent="0.25">
      <c r="A2" s="106">
        <v>1</v>
      </c>
      <c r="B2" s="64" t="str">
        <f>'Wettkampf 1'!B2</f>
        <v>Sögel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24.10.26</v>
      </c>
      <c r="X2" s="170"/>
    </row>
    <row r="3" spans="1:29" x14ac:dyDescent="0.25">
      <c r="A3" s="106">
        <v>2</v>
      </c>
      <c r="B3" s="64" t="str">
        <f>'Wettkampf 1'!B3</f>
        <v>Spahnharrenstätte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25">
      <c r="A4" s="106">
        <v>3</v>
      </c>
      <c r="B4" s="64" t="str">
        <f>'Wettkampf 1'!B4</f>
        <v>Börgermoor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25">
      <c r="A5" s="106">
        <v>4</v>
      </c>
      <c r="B5" s="64" t="str">
        <f>'Wettkampf 1'!B5</f>
        <v>Wehm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25">
      <c r="A6" s="106">
        <v>5</v>
      </c>
      <c r="B6" s="64" t="str">
        <f>'Wettkampf 1'!B6</f>
        <v>Rastdorf 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25">
      <c r="A7" s="106">
        <v>6</v>
      </c>
      <c r="B7" s="64" t="str">
        <f>'Wettkampf 1'!B7</f>
        <v>Börgerwald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25">
      <c r="U8" s="76"/>
      <c r="V8" s="76"/>
      <c r="W8" s="76"/>
      <c r="X8" s="76"/>
      <c r="Y8" s="76"/>
    </row>
    <row r="9" spans="1:29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Börgermoor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Börgermoor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Börgermoor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Börgermoor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Börgermoor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Börgermoor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Wehm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Wehm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Wehm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Wehm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Wehm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Wehm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Rastdorf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Rastdorf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Rastdorf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Rastdorf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Rastdorf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Rastdorf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7109375" style="69" hidden="1" customWidth="1"/>
    <col min="8" max="8" width="2.28515625" style="69" hidden="1" customWidth="1"/>
    <col min="9" max="9" width="8.7109375" style="69" hidden="1" customWidth="1"/>
    <col min="10" max="10" width="2.28515625" style="69" hidden="1" customWidth="1"/>
    <col min="11" max="11" width="8.7109375" style="69" hidden="1" customWidth="1"/>
    <col min="12" max="12" width="2.28515625" style="69" hidden="1" customWidth="1"/>
    <col min="13" max="13" width="8.7109375" style="69" hidden="1" customWidth="1"/>
    <col min="14" max="14" width="2.28515625" style="69" hidden="1" customWidth="1"/>
    <col min="15" max="15" width="8.7109375" style="69" hidden="1" customWidth="1"/>
    <col min="16" max="16" width="2.28515625" style="69" hidden="1" customWidth="1"/>
    <col min="17" max="17" width="8.71093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9" x14ac:dyDescent="0.2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>Börgermoor</v>
      </c>
      <c r="X1" s="170"/>
    </row>
    <row r="2" spans="1:29" x14ac:dyDescent="0.25">
      <c r="A2" s="106">
        <v>1</v>
      </c>
      <c r="B2" s="64" t="str">
        <f>'Wettkampf 1'!B2</f>
        <v>Sögel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14.11.26</v>
      </c>
      <c r="X2" s="170"/>
    </row>
    <row r="3" spans="1:29" x14ac:dyDescent="0.25">
      <c r="A3" s="106">
        <v>2</v>
      </c>
      <c r="B3" s="64" t="str">
        <f>'Wettkampf 1'!B3</f>
        <v>Spahnharrenstätte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25">
      <c r="A4" s="106">
        <v>3</v>
      </c>
      <c r="B4" s="64" t="str">
        <f>'Wettkampf 1'!B4</f>
        <v>Börgermoor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25">
      <c r="A5" s="106">
        <v>4</v>
      </c>
      <c r="B5" s="64" t="str">
        <f>'Wettkampf 1'!B5</f>
        <v>Wehm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25">
      <c r="A6" s="106">
        <v>5</v>
      </c>
      <c r="B6" s="64" t="str">
        <f>'Wettkampf 1'!B6</f>
        <v>Rastdorf 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25">
      <c r="A7" s="106">
        <v>6</v>
      </c>
      <c r="B7" s="64" t="str">
        <f>'Wettkampf 1'!B7</f>
        <v>Börgerwald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25">
      <c r="U8" s="76"/>
      <c r="V8" s="76"/>
      <c r="W8" s="76"/>
      <c r="X8" s="76"/>
      <c r="Y8" s="76"/>
    </row>
    <row r="9" spans="1:29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Börgermoor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Börgermoor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Börgermoor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Börgermoor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Börgermoor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Börgermoor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Wehm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Wehm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Wehm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Wehm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Wehm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Wehm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Rastdorf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Rastdorf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Rastdorf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Rastdorf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Rastdorf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Rastdorf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85546875" style="69" hidden="1" customWidth="1"/>
    <col min="8" max="8" width="2.28515625" style="69" hidden="1" customWidth="1"/>
    <col min="9" max="9" width="8.85546875" style="69" hidden="1" customWidth="1"/>
    <col min="10" max="10" width="2.28515625" style="69" hidden="1" customWidth="1"/>
    <col min="11" max="11" width="8.8554687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8.85546875" style="69" hidden="1" customWidth="1"/>
    <col min="16" max="16" width="2.28515625" style="69" hidden="1" customWidth="1"/>
    <col min="17" max="17" width="8.855468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9" x14ac:dyDescent="0.2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Wehm</v>
      </c>
      <c r="X1" s="170"/>
    </row>
    <row r="2" spans="1:29" x14ac:dyDescent="0.25">
      <c r="A2" s="106">
        <v>1</v>
      </c>
      <c r="B2" s="64" t="str">
        <f>'Wettkampf 1'!B2</f>
        <v>Sögel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05.12.26</v>
      </c>
      <c r="X2" s="170"/>
    </row>
    <row r="3" spans="1:29" x14ac:dyDescent="0.25">
      <c r="A3" s="106">
        <v>2</v>
      </c>
      <c r="B3" s="64" t="str">
        <f>'Wettkampf 1'!B3</f>
        <v>Spahnharrenstätte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25">
      <c r="A4" s="106">
        <v>3</v>
      </c>
      <c r="B4" s="64" t="str">
        <f>'Wettkampf 1'!B4</f>
        <v>Börgermoor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25">
      <c r="A5" s="106">
        <v>4</v>
      </c>
      <c r="B5" s="64" t="str">
        <f>'Wettkampf 1'!B5</f>
        <v>Wehm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25">
      <c r="A6" s="106">
        <v>5</v>
      </c>
      <c r="B6" s="64" t="str">
        <f>'Wettkampf 1'!B6</f>
        <v>Rastdorf 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25">
      <c r="A7" s="106">
        <v>6</v>
      </c>
      <c r="B7" s="64" t="str">
        <f>'Wettkampf 1'!B7</f>
        <v>Börgerwald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25">
      <c r="U8" s="76"/>
      <c r="V8" s="76"/>
      <c r="W8" s="76"/>
      <c r="X8" s="76"/>
      <c r="Y8" s="76"/>
    </row>
    <row r="9" spans="1:29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Börgermoor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Börgermoor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Börgermoor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Börgermoor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Börgermoor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Börgermoor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Wehm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Wehm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Wehm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Wehm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Wehm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Wehm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Rastdorf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Rastdorf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Rastdorf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Rastdorf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Rastdorf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Rastdorf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85546875" style="69" hidden="1" customWidth="1"/>
    <col min="8" max="8" width="2.28515625" style="69" hidden="1" customWidth="1"/>
    <col min="9" max="9" width="8.85546875" style="69" hidden="1" customWidth="1"/>
    <col min="10" max="10" width="2.28515625" style="69" hidden="1" customWidth="1"/>
    <col min="11" max="11" width="8.8554687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8.85546875" style="69" hidden="1" customWidth="1"/>
    <col min="16" max="16" width="2.28515625" style="69" hidden="1" customWidth="1"/>
    <col min="17" max="17" width="8.855468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9" x14ac:dyDescent="0.2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/</v>
      </c>
      <c r="X1" s="170"/>
    </row>
    <row r="2" spans="1:29" x14ac:dyDescent="0.25">
      <c r="A2" s="106">
        <v>1</v>
      </c>
      <c r="B2" s="64" t="str">
        <f>'Wettkampf 1'!B2</f>
        <v>Sögel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/</v>
      </c>
      <c r="X2" s="170"/>
    </row>
    <row r="3" spans="1:29" x14ac:dyDescent="0.25">
      <c r="A3" s="106">
        <v>2</v>
      </c>
      <c r="B3" s="64" t="str">
        <f>'Wettkampf 1'!B3</f>
        <v>Spahnharrenstätte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25">
      <c r="A4" s="106">
        <v>3</v>
      </c>
      <c r="B4" s="64" t="str">
        <f>'Wettkampf 1'!B4</f>
        <v>Börgermoor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25">
      <c r="A5" s="106">
        <v>4</v>
      </c>
      <c r="B5" s="64" t="str">
        <f>'Wettkampf 1'!B5</f>
        <v>Wehm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25">
      <c r="A6" s="106">
        <v>5</v>
      </c>
      <c r="B6" s="64" t="str">
        <f>'Wettkampf 1'!B6</f>
        <v>Rastdorf 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25">
      <c r="A7" s="106">
        <v>6</v>
      </c>
      <c r="B7" s="64" t="str">
        <f>'Wettkampf 1'!B7</f>
        <v>Börgerwald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25">
      <c r="U8" s="76"/>
      <c r="V8" s="76"/>
      <c r="W8" s="76"/>
      <c r="X8" s="76"/>
      <c r="Y8" s="76"/>
    </row>
    <row r="9" spans="1:29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Börgermoor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Börgermoor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Börgermoor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Börgermoor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Börgermoor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Börgermoor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Wehm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Wehm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Wehm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Wehm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Wehm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Wehm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Rastdorf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Rastdorf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Rastdorf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Rastdorf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Rastdorf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Rastdorf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85546875" style="69" hidden="1" customWidth="1"/>
    <col min="8" max="8" width="2.28515625" style="69" hidden="1" customWidth="1"/>
    <col min="9" max="9" width="8.85546875" style="69" hidden="1" customWidth="1"/>
    <col min="10" max="10" width="2.28515625" style="69" hidden="1" customWidth="1"/>
    <col min="11" max="11" width="8.8554687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8.85546875" style="69" hidden="1" customWidth="1"/>
    <col min="16" max="16" width="2.28515625" style="69" hidden="1" customWidth="1"/>
    <col min="17" max="17" width="8.855468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7" x14ac:dyDescent="0.2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/</v>
      </c>
      <c r="X1" s="170"/>
    </row>
    <row r="2" spans="1:27" x14ac:dyDescent="0.25">
      <c r="A2" s="106">
        <v>1</v>
      </c>
      <c r="B2" s="64" t="str">
        <f>'Wettkampf 1'!B2</f>
        <v>Sögel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/</v>
      </c>
      <c r="X2" s="170"/>
    </row>
    <row r="3" spans="1:27" x14ac:dyDescent="0.25">
      <c r="A3" s="106">
        <v>2</v>
      </c>
      <c r="B3" s="64" t="str">
        <f>'Wettkampf 1'!B3</f>
        <v>Spahnharrenstätte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25">
      <c r="A4" s="106">
        <v>3</v>
      </c>
      <c r="B4" s="64" t="str">
        <f>'Wettkampf 1'!B4</f>
        <v>Börgermoor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25">
      <c r="A5" s="106">
        <v>4</v>
      </c>
      <c r="B5" s="64" t="str">
        <f>'Wettkampf 1'!B5</f>
        <v>Wehm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25">
      <c r="A6" s="106">
        <v>5</v>
      </c>
      <c r="B6" s="64" t="str">
        <f>'Wettkampf 1'!B6</f>
        <v>Rastdorf 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25">
      <c r="A7" s="106">
        <v>6</v>
      </c>
      <c r="B7" s="64" t="str">
        <f>'Wettkampf 1'!B7</f>
        <v>Börgerwald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25">
      <c r="U8" s="76"/>
      <c r="V8" s="76"/>
      <c r="W8" s="76"/>
      <c r="X8" s="76"/>
      <c r="Y8" s="76"/>
    </row>
    <row r="9" spans="1:27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Börgermoor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Börgermoor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Börgermoor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Börgermoor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Börgermoor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Börgermoor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Wehm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Wehm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Wehm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Wehm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Wehm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Wehm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Rastdorf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Rastdorf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Rastdorf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Rastdorf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Rastdorf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Rastdorf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75" x14ac:dyDescent="0.25"/>
  <cols>
    <col min="1" max="1" width="4.42578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85546875" style="69" hidden="1" customWidth="1"/>
    <col min="8" max="8" width="2.28515625" style="69" hidden="1" customWidth="1"/>
    <col min="9" max="9" width="8.85546875" style="69" hidden="1" customWidth="1"/>
    <col min="10" max="10" width="2.28515625" style="69" hidden="1" customWidth="1"/>
    <col min="11" max="11" width="8.8554687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8.85546875" style="69" hidden="1" customWidth="1"/>
    <col min="16" max="16" width="2.28515625" style="69" hidden="1" customWidth="1"/>
    <col min="17" max="17" width="8.855468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7" x14ac:dyDescent="0.2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>Sögel</v>
      </c>
      <c r="X1" s="170"/>
    </row>
    <row r="2" spans="1:27" x14ac:dyDescent="0.25">
      <c r="A2" s="106">
        <v>1</v>
      </c>
      <c r="B2" s="64" t="str">
        <f>'Wettkampf 1'!B2</f>
        <v>Sögel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30.01.27</v>
      </c>
      <c r="X2" s="170"/>
    </row>
    <row r="3" spans="1:27" x14ac:dyDescent="0.25">
      <c r="A3" s="106">
        <v>2</v>
      </c>
      <c r="B3" s="64" t="str">
        <f>'Wettkampf 1'!B3</f>
        <v>Spahnharrenstätte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25">
      <c r="A4" s="106">
        <v>3</v>
      </c>
      <c r="B4" s="64" t="str">
        <f>'Wettkampf 1'!B4</f>
        <v>Börgermoor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25">
      <c r="A5" s="106">
        <v>4</v>
      </c>
      <c r="B5" s="64" t="str">
        <f>'Wettkampf 1'!B5</f>
        <v>Wehm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25">
      <c r="A6" s="106">
        <v>5</v>
      </c>
      <c r="B6" s="64" t="str">
        <f>'Wettkampf 1'!B6</f>
        <v>Rastdorf 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25">
      <c r="A7" s="106">
        <v>6</v>
      </c>
      <c r="B7" s="64" t="str">
        <f>'Wettkampf 1'!B7</f>
        <v>Börgerwald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25">
      <c r="U8" s="76"/>
      <c r="V8" s="76"/>
      <c r="W8" s="76"/>
      <c r="X8" s="76"/>
      <c r="Y8" s="76"/>
    </row>
    <row r="9" spans="1:27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Börgermoor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Börgermoor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Börgermoor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Börgermoor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Börgermoor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Börgermoor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Wehm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Wehm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Wehm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Wehm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Wehm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Wehm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Rastdorf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Rastdorf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Rastdorf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Rastdorf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Rastdorf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Rastdorf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14.28515625" style="69" hidden="1" customWidth="1"/>
    <col min="8" max="8" width="2.28515625" style="69" hidden="1" customWidth="1"/>
    <col min="9" max="9" width="14.28515625" style="69" hidden="1" customWidth="1"/>
    <col min="10" max="10" width="2.28515625" style="69" hidden="1" customWidth="1"/>
    <col min="11" max="11" width="14.2851562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14.28515625" style="69" hidden="1" customWidth="1"/>
    <col min="16" max="16" width="2.28515625" style="69" hidden="1" customWidth="1"/>
    <col min="17" max="17" width="14.2851562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7" x14ac:dyDescent="0.2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Spahnharrenstätte</v>
      </c>
      <c r="X1" s="170"/>
    </row>
    <row r="2" spans="1:27" x14ac:dyDescent="0.25">
      <c r="A2" s="106">
        <v>1</v>
      </c>
      <c r="B2" s="64" t="str">
        <f>'Wettkampf 1'!B2</f>
        <v>Sögel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20.02.27</v>
      </c>
      <c r="X2" s="170"/>
    </row>
    <row r="3" spans="1:27" x14ac:dyDescent="0.25">
      <c r="A3" s="106">
        <v>2</v>
      </c>
      <c r="B3" s="64" t="str">
        <f>'Wettkampf 1'!B3</f>
        <v>Spahnharrenstätte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25">
      <c r="A4" s="106">
        <v>3</v>
      </c>
      <c r="B4" s="64" t="str">
        <f>'Wettkampf 1'!B4</f>
        <v>Börgermoor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25">
      <c r="A5" s="106">
        <v>4</v>
      </c>
      <c r="B5" s="64" t="str">
        <f>'Wettkampf 1'!B5</f>
        <v>Wehm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25">
      <c r="A6" s="106">
        <v>5</v>
      </c>
      <c r="B6" s="64" t="str">
        <f>'Wettkampf 1'!B6</f>
        <v>Rastdorf 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25">
      <c r="A7" s="106">
        <v>6</v>
      </c>
      <c r="B7" s="64" t="str">
        <f>'Wettkampf 1'!B7</f>
        <v>Börgerwald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25">
      <c r="U8" s="76"/>
      <c r="V8" s="76"/>
      <c r="W8" s="76"/>
      <c r="X8" s="76"/>
      <c r="Y8" s="76"/>
    </row>
    <row r="9" spans="1:27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Börgermoor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Börgermoor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Börgermoor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Börgermoor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Börgermoor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Börgermoor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Wehm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Wehm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Wehm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Wehm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Wehm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Wehm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Rastdorf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Rastdorf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Rastdorf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Rastdorf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Rastdorf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Rastdorf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2026-08-23T14:26:52Z</dcterms:modified>
</cp:coreProperties>
</file>